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ip\Desktop\Tablice 2021.god\Fin. izvjesca\Tablice zupanije\II.rebalans (2021.)\"/>
    </mc:Choice>
  </mc:AlternateContent>
  <bookViews>
    <workbookView xWindow="-120" yWindow="-120" windowWidth="29040" windowHeight="15840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38" i="2" l="1"/>
  <c r="M1238" i="2"/>
  <c r="L1257" i="2"/>
  <c r="K1238" i="2"/>
  <c r="M1257" i="2"/>
  <c r="K1257" i="2"/>
  <c r="M1262" i="2"/>
  <c r="M1263" i="2"/>
  <c r="M1261" i="2"/>
  <c r="L1256" i="2"/>
  <c r="K1256" i="2"/>
  <c r="L1258" i="2"/>
  <c r="L1259" i="2"/>
  <c r="L1260" i="2"/>
  <c r="K1258" i="2"/>
  <c r="K1259" i="2"/>
  <c r="K1260" i="2"/>
  <c r="M1260" i="2" l="1"/>
  <c r="M1259" i="2" s="1"/>
  <c r="M1258" i="2" s="1"/>
  <c r="M1256" i="2" s="1"/>
  <c r="K16" i="2"/>
  <c r="K15" i="2"/>
  <c r="K14" i="2"/>
  <c r="K13" i="2"/>
  <c r="K12" i="2"/>
  <c r="K11" i="2"/>
  <c r="K10" i="2"/>
  <c r="K9" i="2"/>
  <c r="K8" i="2"/>
  <c r="K7" i="2"/>
  <c r="K6" i="2"/>
  <c r="K1127" i="2"/>
  <c r="K1294" i="2" l="1"/>
  <c r="K1145" i="2"/>
  <c r="K1126" i="2"/>
  <c r="K1121" i="2" l="1"/>
  <c r="L1121" i="2"/>
  <c r="M1122" i="2"/>
  <c r="M1123" i="2"/>
  <c r="K1075" i="2"/>
  <c r="M291" i="2"/>
  <c r="M1132" i="2"/>
  <c r="M1131" i="2" s="1"/>
  <c r="M1134" i="2"/>
  <c r="M1133" i="2" s="1"/>
  <c r="M1136" i="2"/>
  <c r="M1135" i="2" s="1"/>
  <c r="M1139" i="2"/>
  <c r="M1140" i="2"/>
  <c r="M1141" i="2"/>
  <c r="M1143" i="2"/>
  <c r="M1144" i="2"/>
  <c r="M1146" i="2"/>
  <c r="M1147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27" i="1"/>
  <c r="C320" i="1"/>
  <c r="C313" i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8" i="1" s="1"/>
  <c r="C41" i="1"/>
  <c r="C34" i="1"/>
  <c r="C27" i="1"/>
  <c r="C20" i="1"/>
  <c r="C12" i="1"/>
  <c r="C5" i="1"/>
  <c r="K1283" i="2"/>
  <c r="K1281" i="2"/>
  <c r="K1278" i="2"/>
  <c r="K1274" i="2"/>
  <c r="K1272" i="2"/>
  <c r="K1270" i="2"/>
  <c r="K1267" i="2"/>
  <c r="K1253" i="2"/>
  <c r="K1250" i="2"/>
  <c r="K1248" i="2"/>
  <c r="K1245" i="2"/>
  <c r="K1243" i="2"/>
  <c r="K1241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E279" i="1"/>
  <c r="C262" i="1" l="1"/>
  <c r="C19" i="1"/>
  <c r="C78" i="1"/>
  <c r="C312" i="1"/>
  <c r="C303" i="1" s="1"/>
  <c r="C334" i="1"/>
  <c r="M1121" i="2"/>
  <c r="C378" i="1"/>
  <c r="C63" i="1"/>
  <c r="C247" i="1"/>
  <c r="C420" i="1"/>
  <c r="C419" i="1" s="1"/>
  <c r="M1130" i="2"/>
  <c r="K1130" i="2"/>
  <c r="M1138" i="2"/>
  <c r="M1126" i="2"/>
  <c r="M1142" i="2"/>
  <c r="M1145" i="2"/>
  <c r="M1127" i="2"/>
  <c r="M1128" i="2"/>
  <c r="L1130" i="2"/>
  <c r="K1159" i="2"/>
  <c r="K439" i="2"/>
  <c r="K184" i="2"/>
  <c r="K183" i="2" s="1"/>
  <c r="K181" i="2" s="1"/>
  <c r="K792" i="2"/>
  <c r="K1269" i="2"/>
  <c r="K1268" i="2" s="1"/>
  <c r="K126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80" i="2"/>
  <c r="K1279" i="2" s="1"/>
  <c r="K1277" i="2" s="1"/>
  <c r="K624" i="2"/>
  <c r="K42" i="2"/>
  <c r="K41" i="2" s="1"/>
  <c r="K39" i="2" s="1"/>
  <c r="C4" i="1"/>
  <c r="C93" i="1"/>
  <c r="K1042" i="2"/>
  <c r="C172" i="1"/>
  <c r="K1152" i="2"/>
  <c r="K1151" i="2" s="1"/>
  <c r="K1149" i="2" s="1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E429" i="1"/>
  <c r="M1284" i="2"/>
  <c r="K1168" i="2" l="1"/>
  <c r="K1166" i="2" s="1"/>
  <c r="K1036" i="2"/>
  <c r="K1034" i="2" s="1"/>
  <c r="C3" i="1"/>
  <c r="K1239" i="2"/>
  <c r="K1237" i="2" s="1"/>
  <c r="M1137" i="2"/>
  <c r="K1105" i="2"/>
  <c r="K1101" i="2" s="1"/>
  <c r="K1033" i="2" s="1"/>
  <c r="K204" i="2"/>
  <c r="K197" i="2" s="1"/>
  <c r="K17" i="2"/>
  <c r="K1202" i="2"/>
  <c r="K1200" i="2" s="1"/>
  <c r="K99" i="2"/>
  <c r="K577" i="2"/>
  <c r="K1219" i="2"/>
  <c r="K1217" i="2" s="1"/>
  <c r="K907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94" i="2"/>
  <c r="L1305" i="2"/>
  <c r="K1305" i="2"/>
  <c r="L1304" i="2"/>
  <c r="K1304" i="2"/>
  <c r="L1303" i="2"/>
  <c r="K1303" i="2"/>
  <c r="L1302" i="2"/>
  <c r="K1302" i="2"/>
  <c r="L1301" i="2"/>
  <c r="K1301" i="2"/>
  <c r="L1300" i="2"/>
  <c r="K1300" i="2"/>
  <c r="L1299" i="2"/>
  <c r="K1299" i="2"/>
  <c r="L1298" i="2"/>
  <c r="K1298" i="2"/>
  <c r="L1297" i="2"/>
  <c r="K1297" i="2"/>
  <c r="L1296" i="2"/>
  <c r="K1296" i="2"/>
  <c r="L1295" i="2"/>
  <c r="K1295" i="2"/>
  <c r="K570" i="2" l="1"/>
  <c r="K196" i="2" s="1"/>
  <c r="K1306" i="2"/>
  <c r="K1310" i="2"/>
  <c r="C461" i="1"/>
  <c r="L1306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83" i="2"/>
  <c r="M1282" i="2"/>
  <c r="M1281" i="2" s="1"/>
  <c r="M1275" i="2"/>
  <c r="M1274" i="2" s="1"/>
  <c r="M1273" i="2"/>
  <c r="M1272" i="2" s="1"/>
  <c r="M1271" i="2"/>
  <c r="M1270" i="2" s="1"/>
  <c r="M1252" i="2"/>
  <c r="M1254" i="2"/>
  <c r="M1253" i="2" s="1"/>
  <c r="M1251" i="2"/>
  <c r="M1249" i="2"/>
  <c r="M1248" i="2" s="1"/>
  <c r="M1246" i="2"/>
  <c r="M1245" i="2" s="1"/>
  <c r="M1244" i="2"/>
  <c r="M1243" i="2" s="1"/>
  <c r="M1242" i="2"/>
  <c r="M1241" i="2" s="1"/>
  <c r="M1235" i="2"/>
  <c r="M1231" i="2"/>
  <c r="M1232" i="2"/>
  <c r="M1234" i="2"/>
  <c r="M1230" i="2"/>
  <c r="M1228" i="2"/>
  <c r="M1227" i="2"/>
  <c r="M1224" i="2"/>
  <c r="M1223" i="2" s="1"/>
  <c r="M1222" i="2"/>
  <c r="M1221" i="2" s="1"/>
  <c r="M1213" i="2"/>
  <c r="M1215" i="2"/>
  <c r="M1214" i="2" s="1"/>
  <c r="M1212" i="2"/>
  <c r="M1209" i="2"/>
  <c r="M1208" i="2" s="1"/>
  <c r="M1207" i="2"/>
  <c r="M1206" i="2" s="1"/>
  <c r="M1205" i="2"/>
  <c r="M1204" i="2" s="1"/>
  <c r="M1198" i="2"/>
  <c r="M1298" i="2" s="1"/>
  <c r="M1191" i="2"/>
  <c r="M1299" i="2" s="1"/>
  <c r="M1179" i="2"/>
  <c r="M1184" i="2"/>
  <c r="M1183" i="2" s="1"/>
  <c r="M1182" i="2" s="1"/>
  <c r="M1181" i="2"/>
  <c r="M1180" i="2" s="1"/>
  <c r="M1178" i="2"/>
  <c r="M1175" i="2"/>
  <c r="M1174" i="2" s="1"/>
  <c r="M1173" i="2"/>
  <c r="M1172" i="2" s="1"/>
  <c r="M1171" i="2"/>
  <c r="M1170" i="2" s="1"/>
  <c r="M1164" i="2"/>
  <c r="M1163" i="2" s="1"/>
  <c r="M1162" i="2"/>
  <c r="M1161" i="2"/>
  <c r="M1158" i="2"/>
  <c r="M1157" i="2" s="1"/>
  <c r="M1156" i="2"/>
  <c r="M1155" i="2" s="1"/>
  <c r="M1154" i="2"/>
  <c r="M1153" i="2" s="1"/>
  <c r="M1116" i="2"/>
  <c r="M1117" i="2"/>
  <c r="M1120" i="2"/>
  <c r="M1103" i="2" s="1"/>
  <c r="M1119" i="2"/>
  <c r="M1115" i="2"/>
  <c r="M1112" i="2"/>
  <c r="M1111" i="2" s="1"/>
  <c r="M1110" i="2"/>
  <c r="M1109" i="2" s="1"/>
  <c r="M1108" i="2"/>
  <c r="M1099" i="2"/>
  <c r="M1095" i="2" s="1"/>
  <c r="M1092" i="2"/>
  <c r="M1088" i="2" s="1"/>
  <c r="M1085" i="2"/>
  <c r="M1081" i="2"/>
  <c r="M1082" i="2"/>
  <c r="M1077" i="2"/>
  <c r="M1078" i="2"/>
  <c r="M1084" i="2"/>
  <c r="M1080" i="2"/>
  <c r="M1076" i="2"/>
  <c r="M1074" i="2"/>
  <c r="M1073" i="2" s="1"/>
  <c r="M1060" i="2"/>
  <c r="M1061" i="2"/>
  <c r="M1066" i="2"/>
  <c r="M1065" i="2" s="1"/>
  <c r="M1064" i="2" s="1"/>
  <c r="M1063" i="2"/>
  <c r="M1062" i="2" s="1"/>
  <c r="M1059" i="2"/>
  <c r="M1052" i="2"/>
  <c r="M1051" i="2"/>
  <c r="M1049" i="2"/>
  <c r="M1048" i="2" s="1"/>
  <c r="M1047" i="2"/>
  <c r="M1046" i="2" s="1"/>
  <c r="M1045" i="2"/>
  <c r="M1044" i="2"/>
  <c r="M1041" i="2"/>
  <c r="M1040" i="2" s="1"/>
  <c r="M1039" i="2"/>
  <c r="M1038" i="2" s="1"/>
  <c r="M1027" i="2"/>
  <c r="M1028" i="2"/>
  <c r="M1029" i="2"/>
  <c r="M1030" i="2"/>
  <c r="M1031" i="2"/>
  <c r="M1026" i="2"/>
  <c r="M1020" i="2"/>
  <c r="M1021" i="2"/>
  <c r="M1022" i="2"/>
  <c r="M1023" i="2"/>
  <c r="M1024" i="2"/>
  <c r="M1019" i="2"/>
  <c r="M1011" i="2"/>
  <c r="M1012" i="2"/>
  <c r="M1013" i="2"/>
  <c r="M1014" i="2"/>
  <c r="M1015" i="2"/>
  <c r="M1004" i="2"/>
  <c r="M1005" i="2"/>
  <c r="M1006" i="2"/>
  <c r="M1007" i="2"/>
  <c r="M1008" i="2"/>
  <c r="M996" i="2"/>
  <c r="M997" i="2"/>
  <c r="M998" i="2"/>
  <c r="M999" i="2"/>
  <c r="M1000" i="2"/>
  <c r="M1010" i="2"/>
  <c r="M1003" i="2"/>
  <c r="M995" i="2"/>
  <c r="M989" i="2"/>
  <c r="M990" i="2"/>
  <c r="M991" i="2"/>
  <c r="M992" i="2"/>
  <c r="M993" i="2"/>
  <c r="M988" i="2"/>
  <c r="M982" i="2"/>
  <c r="M983" i="2"/>
  <c r="M984" i="2"/>
  <c r="M985" i="2"/>
  <c r="M986" i="2"/>
  <c r="M981" i="2"/>
  <c r="M975" i="2"/>
  <c r="M976" i="2"/>
  <c r="M977" i="2"/>
  <c r="M978" i="2"/>
  <c r="M979" i="2"/>
  <c r="M974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31" i="2"/>
  <c r="M919" i="2"/>
  <c r="M920" i="2"/>
  <c r="M921" i="2"/>
  <c r="M922" i="2"/>
  <c r="M923" i="2"/>
  <c r="M924" i="2"/>
  <c r="M925" i="2"/>
  <c r="M926" i="2"/>
  <c r="M927" i="2"/>
  <c r="M928" i="2"/>
  <c r="M929" i="2"/>
  <c r="M918" i="2"/>
  <c r="M911" i="2"/>
  <c r="M912" i="2"/>
  <c r="M913" i="2"/>
  <c r="M914" i="2"/>
  <c r="M915" i="2"/>
  <c r="M910" i="2"/>
  <c r="M896" i="2"/>
  <c r="M897" i="2"/>
  <c r="M898" i="2"/>
  <c r="M899" i="2"/>
  <c r="M900" i="2"/>
  <c r="M901" i="2"/>
  <c r="M902" i="2"/>
  <c r="M903" i="2"/>
  <c r="M904" i="2"/>
  <c r="M905" i="2"/>
  <c r="M906" i="2"/>
  <c r="M895" i="2"/>
  <c r="M882" i="2"/>
  <c r="M883" i="2"/>
  <c r="M884" i="2"/>
  <c r="M885" i="2"/>
  <c r="M886" i="2"/>
  <c r="M887" i="2"/>
  <c r="M888" i="2"/>
  <c r="M889" i="2"/>
  <c r="M890" i="2"/>
  <c r="M891" i="2"/>
  <c r="M892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4" i="2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83" i="2"/>
  <c r="L1281" i="2"/>
  <c r="L1278" i="2"/>
  <c r="L1274" i="2"/>
  <c r="L1272" i="2"/>
  <c r="L1270" i="2"/>
  <c r="L1267" i="2"/>
  <c r="L1253" i="2"/>
  <c r="L1250" i="2"/>
  <c r="L1248" i="2"/>
  <c r="L1245" i="2"/>
  <c r="L1243" i="2"/>
  <c r="L1241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102" i="2" l="1"/>
  <c r="M1107" i="2"/>
  <c r="M1104" i="2"/>
  <c r="M16" i="2"/>
  <c r="M1278" i="2"/>
  <c r="M1091" i="2"/>
  <c r="M1090" i="2" s="1"/>
  <c r="M1089" i="2" s="1"/>
  <c r="M1087" i="2" s="1"/>
  <c r="M114" i="2"/>
  <c r="M1160" i="2"/>
  <c r="M1159" i="2" s="1"/>
  <c r="M1190" i="2"/>
  <c r="M1189" i="2" s="1"/>
  <c r="M1188" i="2" s="1"/>
  <c r="M1186" i="2" s="1"/>
  <c r="M1226" i="2"/>
  <c r="M1177" i="2"/>
  <c r="M1118" i="2"/>
  <c r="M1250" i="2"/>
  <c r="M1247" i="2" s="1"/>
  <c r="M571" i="2"/>
  <c r="M1187" i="2"/>
  <c r="M24" i="2"/>
  <c r="M185" i="2"/>
  <c r="M749" i="2"/>
  <c r="M1083" i="2"/>
  <c r="M14" i="2"/>
  <c r="M909" i="2"/>
  <c r="M908" i="2" s="1"/>
  <c r="M1018" i="2"/>
  <c r="L31" i="2"/>
  <c r="M117" i="2"/>
  <c r="M116" i="2" s="1"/>
  <c r="M115" i="2" s="1"/>
  <c r="M113" i="2" s="1"/>
  <c r="L103" i="2"/>
  <c r="L102" i="2" s="1"/>
  <c r="L100" i="2" s="1"/>
  <c r="L1017" i="2"/>
  <c r="L1016" i="2" s="1"/>
  <c r="L1289" i="2" s="1"/>
  <c r="D12" i="4" s="1"/>
  <c r="M1098" i="2"/>
  <c r="M1097" i="2" s="1"/>
  <c r="M1096" i="2" s="1"/>
  <c r="M1094" i="2" s="1"/>
  <c r="M1280" i="2"/>
  <c r="M1279" i="2" s="1"/>
  <c r="M1277" i="2" s="1"/>
  <c r="M455" i="2"/>
  <c r="M454" i="2" s="1"/>
  <c r="L83" i="2"/>
  <c r="L82" i="2" s="1"/>
  <c r="L80" i="2" s="1"/>
  <c r="L792" i="2"/>
  <c r="L916" i="2"/>
  <c r="L1106" i="2"/>
  <c r="M1167" i="2"/>
  <c r="M1194" i="2"/>
  <c r="M10" i="2"/>
  <c r="M1197" i="2"/>
  <c r="M1196" i="2" s="1"/>
  <c r="M1195" i="2" s="1"/>
  <c r="M1193" i="2" s="1"/>
  <c r="M9" i="2"/>
  <c r="M6" i="2"/>
  <c r="L184" i="2"/>
  <c r="L183" i="2" s="1"/>
  <c r="L181" i="2" s="1"/>
  <c r="M1169" i="2"/>
  <c r="M1295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894" i="2"/>
  <c r="M893" i="2" s="1"/>
  <c r="M917" i="2"/>
  <c r="M994" i="2"/>
  <c r="M1009" i="2"/>
  <c r="M1058" i="2"/>
  <c r="M1057" i="2" s="1"/>
  <c r="M1056" i="2" s="1"/>
  <c r="M1054" i="2" s="1"/>
  <c r="M1079" i="2"/>
  <c r="M1114" i="2"/>
  <c r="M1150" i="2"/>
  <c r="M1176" i="2"/>
  <c r="M135" i="2"/>
  <c r="M1304" i="2"/>
  <c r="L21" i="2"/>
  <c r="L20" i="2" s="1"/>
  <c r="L578" i="2"/>
  <c r="L1072" i="2"/>
  <c r="L1071" i="2" s="1"/>
  <c r="L1068" i="2" s="1"/>
  <c r="L1225" i="2"/>
  <c r="L1269" i="2"/>
  <c r="L1268" i="2" s="1"/>
  <c r="L1266" i="2" s="1"/>
  <c r="M22" i="2"/>
  <c r="M1055" i="2"/>
  <c r="M1069" i="2"/>
  <c r="M1303" i="2"/>
  <c r="M1294" i="2"/>
  <c r="M1297" i="2"/>
  <c r="L1001" i="2"/>
  <c r="L1057" i="2"/>
  <c r="L1056" i="2" s="1"/>
  <c r="L1054" i="2" s="1"/>
  <c r="L1220" i="2"/>
  <c r="M72" i="2"/>
  <c r="M71" i="2" s="1"/>
  <c r="M1300" i="2"/>
  <c r="M1302" i="2"/>
  <c r="M232" i="2"/>
  <c r="M1075" i="2"/>
  <c r="M1296" i="2"/>
  <c r="M8" i="2"/>
  <c r="M12" i="2"/>
  <c r="L165" i="2"/>
  <c r="L164" i="2" s="1"/>
  <c r="L162" i="2" s="1"/>
  <c r="L205" i="2"/>
  <c r="L439" i="2"/>
  <c r="L1113" i="2"/>
  <c r="L1280" i="2"/>
  <c r="L1279" i="2" s="1"/>
  <c r="L1277" i="2" s="1"/>
  <c r="M1305" i="2"/>
  <c r="M1301" i="2"/>
  <c r="M7" i="2"/>
  <c r="M11" i="2"/>
  <c r="M15" i="2"/>
  <c r="L833" i="2"/>
  <c r="L1169" i="2"/>
  <c r="L1203" i="2"/>
  <c r="L1247" i="2"/>
  <c r="L124" i="2"/>
  <c r="L123" i="2" s="1"/>
  <c r="L121" i="2" s="1"/>
  <c r="L1042" i="2"/>
  <c r="L1159" i="2"/>
  <c r="L1240" i="2"/>
  <c r="M1203" i="2"/>
  <c r="M1240" i="2"/>
  <c r="M19" i="2"/>
  <c r="M687" i="2"/>
  <c r="M834" i="2"/>
  <c r="M987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2" i="2"/>
  <c r="M1229" i="2"/>
  <c r="M129" i="2"/>
  <c r="L1210" i="2"/>
  <c r="M106" i="2"/>
  <c r="M103" i="2" s="1"/>
  <c r="M102" i="2" s="1"/>
  <c r="M100" i="2" s="1"/>
  <c r="M154" i="2"/>
  <c r="M153" i="2" s="1"/>
  <c r="M742" i="2"/>
  <c r="M930" i="2"/>
  <c r="M980" i="2"/>
  <c r="M1025" i="2"/>
  <c r="M81" i="2"/>
  <c r="M168" i="2"/>
  <c r="M271" i="2"/>
  <c r="M363" i="2"/>
  <c r="M440" i="2"/>
  <c r="M469" i="2"/>
  <c r="M468" i="2" s="1"/>
  <c r="M499" i="2"/>
  <c r="M562" i="2"/>
  <c r="M1233" i="2"/>
  <c r="M1220" i="2"/>
  <c r="M1106" i="2"/>
  <c r="M1070" i="2"/>
  <c r="M163" i="2"/>
  <c r="M1267" i="2"/>
  <c r="M1269" i="2"/>
  <c r="M1268" i="2" s="1"/>
  <c r="M1266" i="2" s="1"/>
  <c r="M1211" i="2"/>
  <c r="M1210" i="2" s="1"/>
  <c r="L1176" i="2"/>
  <c r="L1152" i="2"/>
  <c r="M1152" i="2"/>
  <c r="M1050" i="2"/>
  <c r="M1043" i="2"/>
  <c r="M1037" i="2"/>
  <c r="L1037" i="2"/>
  <c r="M1035" i="2"/>
  <c r="L624" i="2"/>
  <c r="M579" i="2"/>
  <c r="M486" i="2"/>
  <c r="M478" i="2"/>
  <c r="M477" i="2" s="1"/>
  <c r="M199" i="2"/>
  <c r="M203" i="2"/>
  <c r="M201" i="2"/>
  <c r="L245" i="2"/>
  <c r="M172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89" i="2"/>
  <c r="C12" i="4" s="1"/>
  <c r="M573" i="2"/>
  <c r="M973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201" i="2"/>
  <c r="M1218" i="2"/>
  <c r="L499" i="2"/>
  <c r="L485" i="2" s="1"/>
  <c r="L476" i="2" s="1"/>
  <c r="L198" i="2"/>
  <c r="M439" i="2" l="1"/>
  <c r="M1017" i="2"/>
  <c r="M1016" i="2" s="1"/>
  <c r="M1289" i="2" s="1"/>
  <c r="E12" i="4" s="1"/>
  <c r="M165" i="2"/>
  <c r="M164" i="2" s="1"/>
  <c r="M162" i="2" s="1"/>
  <c r="L907" i="2"/>
  <c r="M1168" i="2"/>
  <c r="M1166" i="2" s="1"/>
  <c r="L1151" i="2"/>
  <c r="L1149" i="2" s="1"/>
  <c r="L577" i="2"/>
  <c r="M83" i="2"/>
  <c r="M82" i="2" s="1"/>
  <c r="M80" i="2" s="1"/>
  <c r="M21" i="2"/>
  <c r="M20" i="2" s="1"/>
  <c r="M18" i="2" s="1"/>
  <c r="L18" i="2"/>
  <c r="L17" i="2" s="1"/>
  <c r="L1288" i="2"/>
  <c r="D8" i="4" s="1"/>
  <c r="M31" i="2"/>
  <c r="K1288" i="2"/>
  <c r="C8" i="4" s="1"/>
  <c r="L1219" i="2"/>
  <c r="L1217" i="2" s="1"/>
  <c r="M792" i="2"/>
  <c r="L1168" i="2"/>
  <c r="L1166" i="2" s="1"/>
  <c r="L99" i="2"/>
  <c r="M205" i="2"/>
  <c r="M1113" i="2"/>
  <c r="M1105" i="2" s="1"/>
  <c r="M1101" i="2" s="1"/>
  <c r="M1001" i="2"/>
  <c r="L1202" i="2"/>
  <c r="L1200" i="2" s="1"/>
  <c r="M1072" i="2"/>
  <c r="M1071" i="2" s="1"/>
  <c r="M1068" i="2" s="1"/>
  <c r="L1105" i="2"/>
  <c r="L1101" i="2" s="1"/>
  <c r="M578" i="2"/>
  <c r="M1225" i="2"/>
  <c r="M1219" i="2" s="1"/>
  <c r="M1217" i="2" s="1"/>
  <c r="M1202" i="2"/>
  <c r="M1200" i="2" s="1"/>
  <c r="M124" i="2"/>
  <c r="M123" i="2" s="1"/>
  <c r="M121" i="2" s="1"/>
  <c r="M99" i="2" s="1"/>
  <c r="L204" i="2"/>
  <c r="M245" i="2"/>
  <c r="M1306" i="2"/>
  <c r="M624" i="2"/>
  <c r="M1239" i="2"/>
  <c r="M1237" i="2" s="1"/>
  <c r="M916" i="2"/>
  <c r="M833" i="2"/>
  <c r="L1239" i="2"/>
  <c r="L1237" i="2" s="1"/>
  <c r="M485" i="2"/>
  <c r="M476" i="2" s="1"/>
  <c r="L1036" i="2"/>
  <c r="L1034" i="2" s="1"/>
  <c r="M1042" i="2"/>
  <c r="M1036" i="2" s="1"/>
  <c r="M1034" i="2" s="1"/>
  <c r="M1151" i="2"/>
  <c r="M1149" i="2" s="1"/>
  <c r="M42" i="2"/>
  <c r="M41" i="2" s="1"/>
  <c r="M39" i="2" s="1"/>
  <c r="L570" i="2" l="1"/>
  <c r="M17" i="2"/>
  <c r="L197" i="2"/>
  <c r="M907" i="2"/>
  <c r="M1288" i="2" s="1"/>
  <c r="E8" i="4" s="1"/>
  <c r="M204" i="2"/>
  <c r="M197" i="2" s="1"/>
  <c r="M577" i="2"/>
  <c r="L196" i="2" l="1"/>
  <c r="M570" i="2"/>
  <c r="M196" i="2" s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E440" i="1" s="1"/>
  <c r="E11" i="4" s="1"/>
  <c r="E13" i="4" s="1"/>
  <c r="D461" i="1"/>
  <c r="L1310" i="2"/>
  <c r="D463" i="1"/>
  <c r="L1312" i="2"/>
  <c r="D465" i="1"/>
  <c r="L1314" i="2"/>
  <c r="D467" i="1"/>
  <c r="L1316" i="2"/>
  <c r="D469" i="1"/>
  <c r="L1318" i="2"/>
  <c r="L1311" i="2"/>
  <c r="D462" i="1"/>
  <c r="D464" i="1"/>
  <c r="L1313" i="2"/>
  <c r="L1315" i="2"/>
  <c r="D466" i="1"/>
  <c r="D468" i="1"/>
  <c r="L1317" i="2"/>
  <c r="L1319" i="2"/>
  <c r="D470" i="1"/>
  <c r="D472" i="1"/>
  <c r="L1321" i="2"/>
  <c r="D471" i="1"/>
  <c r="L1320" i="2"/>
  <c r="C463" i="1"/>
  <c r="K1312" i="2"/>
  <c r="K1314" i="2"/>
  <c r="C465" i="1"/>
  <c r="K1318" i="2"/>
  <c r="C469" i="1"/>
  <c r="C471" i="1"/>
  <c r="K1320" i="2"/>
  <c r="C467" i="1"/>
  <c r="K1316" i="2"/>
  <c r="C462" i="1"/>
  <c r="K1311" i="2"/>
  <c r="C464" i="1"/>
  <c r="K1313" i="2"/>
  <c r="C466" i="1"/>
  <c r="K1315" i="2"/>
  <c r="C468" i="1"/>
  <c r="K1317" i="2"/>
  <c r="C470" i="1"/>
  <c r="K1319" i="2"/>
  <c r="C472" i="1"/>
  <c r="K1321" i="2"/>
  <c r="E277" i="1"/>
  <c r="E463" i="1"/>
  <c r="M1312" i="2"/>
  <c r="E471" i="1"/>
  <c r="M1320" i="2"/>
  <c r="E466" i="1"/>
  <c r="M1315" i="2"/>
  <c r="M1310" i="2"/>
  <c r="E461" i="1"/>
  <c r="M1314" i="2"/>
  <c r="E465" i="1"/>
  <c r="M1318" i="2"/>
  <c r="E469" i="1"/>
  <c r="E467" i="1"/>
  <c r="M1316" i="2"/>
  <c r="M1311" i="2"/>
  <c r="E462" i="1"/>
  <c r="M1319" i="2"/>
  <c r="E470" i="1"/>
  <c r="E464" i="1"/>
  <c r="M1313" i="2"/>
  <c r="E468" i="1"/>
  <c r="M1317" i="2"/>
  <c r="E472" i="1"/>
  <c r="M1321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312" i="1"/>
  <c r="E303" i="1" s="1"/>
  <c r="L1322" i="2" l="1"/>
  <c r="D473" i="1"/>
  <c r="E3" i="1"/>
  <c r="E438" i="1" s="1"/>
  <c r="E3" i="4" s="1"/>
  <c r="C473" i="1"/>
  <c r="K1322" i="2"/>
  <c r="M1322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37" i="2"/>
  <c r="K1129" i="2" l="1"/>
  <c r="K1125" i="2" s="1"/>
  <c r="K5" i="2" s="1"/>
  <c r="K1287" i="2" l="1"/>
  <c r="L1137" i="2"/>
  <c r="L1129" i="2" s="1"/>
  <c r="M1129" i="2"/>
  <c r="L1287" i="2" l="1"/>
  <c r="D7" i="4" s="1"/>
  <c r="D16" i="4" s="1"/>
  <c r="L1125" i="2"/>
  <c r="C7" i="4"/>
  <c r="K1290" i="2"/>
  <c r="K1291" i="2" s="1"/>
  <c r="M1287" i="2"/>
  <c r="E7" i="4" s="1"/>
  <c r="M1125" i="2"/>
  <c r="M1033" i="2" l="1"/>
  <c r="M5" i="2" s="1"/>
  <c r="L1033" i="2"/>
  <c r="L5" i="2" s="1"/>
  <c r="D9" i="4"/>
  <c r="L1290" i="2"/>
  <c r="C9" i="4"/>
  <c r="C16" i="4"/>
  <c r="M1290" i="2"/>
  <c r="E9" i="4"/>
  <c r="E16" i="4"/>
  <c r="M1291" i="2" l="1"/>
  <c r="L1291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G12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7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9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9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1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1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<sst xmlns="http://schemas.openxmlformats.org/spreadsheetml/2006/main" count="1816" uniqueCount="318">
  <si>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</si>
  <si>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</si>
  <si>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</si>
  <si>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</si>
  <si>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</si>
  <si>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</si>
  <si>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</si>
  <si>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</si>
  <si>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</si>
  <si>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</si>
  <si>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</si>
  <si>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</si>
  <si>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</si>
  <si>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</si>
  <si>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</si>
  <si>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</si>
  <si>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</si>
  <si>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</si>
  <si>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</si>
  <si>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</si>
  <si>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</si>
  <si>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</si>
  <si>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</si>
  <si>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</si>
  <si>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</si>
  <si>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</si>
  <si>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</si>
  <si>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</si>
  <si>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</si>
  <si>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</si>
  <si>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</si>
  <si>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</si>
  <si>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</si>
  <si>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</si>
  <si>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</si>
  <si>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</si>
  <si>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</si>
  <si>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</si>
  <si>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</si>
  <si>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</si>
  <si>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</si>
  <si>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</si>
  <si>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</si>
  <si>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</si>
  <si>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</si>
  <si>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</si>
  <si>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</si>
  <si>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</si>
  <si>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</si>
  <si>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</si>
  <si>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</si>
  <si>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</si>
  <si>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</si>
  <si>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</si>
  <si>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</si>
  <si>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</si>
  <si>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</si>
  <si>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</si>
  <si>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</si>
  <si>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</si>
  <si>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</si>
  <si>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</si>
  <si>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</si>
  <si>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</si>
  <si>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</si>
  <si>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</si>
  <si>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</si>
  <si>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</si>
  <si>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</si>
  <si>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</si>
  <si>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</si>
  <si>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</si>
  <si>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</si>
  <si>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</si>
  <si>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</si>
  <si>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</si>
  <si>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</si>
  <si>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</si>
  <si>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</si>
  <si>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</si>
  <si>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</si>
  <si>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</si>
  <si>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</si>
  <si>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</si>
  <si>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</si>
  <si>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</si>
  <si>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</si>
  <si>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</si>
  <si>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</si>
  <si>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</si>
  <si>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</si>
  <si>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</si>
  <si>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</si>
  <si>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</si>
  <si>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</si>
  <si>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</si>
  <si>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</si>
  <si>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</si>
  <si>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</si>
  <si>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</si>
  <si>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</si>
  <si>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</si>
  <si>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</si>
  <si>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</si>
  <si>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</si>
  <si>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</si>
  <si>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</si>
  <si>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</si>
  <si>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</si>
  <si>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</si>
  <si>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</si>
  <si>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</si>
  <si>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</si>
  <si>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</si>
  <si>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</si>
  <si>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</si>
  <si>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</si>
  <si>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</si>
  <si>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</si>
  <si>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</si>
  <si>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</si>
  <si>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</si>
  <si>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</si>
  <si>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</si>
  <si>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</si>
  <si>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</si>
  <si>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</si>
  <si>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</si>
  <si>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</si>
  <si>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</si>
  <si>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</si>
  <si>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</si>
  <si>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</si>
  <si>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</si>
  <si>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</si>
  <si>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</si>
  <si>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</si>
  <si>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</si>
  <si>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</si>
  <si>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</si>
  <si>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</si>
  <si>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</si>
  <si>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</si>
  <si>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</si>
  <si>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</si>
  <si>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</si>
  <si>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</si>
  <si>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</si>
  <si>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</si>
  <si>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</si>
  <si>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</si>
  <si>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</si>
  <si>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</si>
  <si>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</si>
  <si>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</si>
  <si>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</si>
  <si>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</si>
  <si>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</si>
  <si>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</si>
  <si>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</si>
  <si>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</si>
  <si>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</si>
  <si>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</si>
  <si>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</si>
  <si>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</si>
  <si>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</si>
  <si>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</si>
  <si>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</si>
  <si>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</si>
  <si>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</si>
  <si>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</si>
  <si>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</si>
  <si>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</si>
  <si>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</si>
  <si>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</si>
  <si>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</si>
  <si>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</si>
  <si>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</si>
  <si>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</si>
  <si>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</si>
  <si>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</si>
  <si>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</si>
  <si>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</si>
  <si>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</si>
  <si>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</si>
  <si>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</si>
  <si>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</si>
  <si>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</si>
  <si>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</si>
  <si>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</si>
  <si>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</si>
  <si>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</si>
  <si>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</si>
  <si>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</si>
  <si>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</si>
  <si>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</si>
  <si>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</si>
  <si>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</si>
  <si>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</si>
  <si>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</si>
  <si>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</si>
  <si>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</si>
  <si>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</si>
  <si>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</si>
  <si>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</si>
  <si>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</si>
  <si>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</si>
  <si>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</si>
  <si>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</si>
  <si>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</si>
  <si>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</si>
  <si>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</si>
  <si>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</si>
  <si>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</si>
  <si>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</si>
  <si>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</si>
  <si>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</si>
  <si>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</si>
  <si>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</si>
  <si>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</si>
  <si>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</si>
  <si>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</si>
  <si>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</si>
  <si>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</si>
  <si>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</si>
  <si>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</si>
  <si>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</si>
  <si>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</si>
  <si>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</si>
  <si>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</si>
  <si>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</si>
  <si>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</si>
  <si>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</si>
  <si>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</si>
  <si>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</si>
  <si>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</si>
  <si>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</si>
  <si>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</si>
  <si>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</si>
  <si>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</si>
  <si>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</si>
  <si>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</si>
  <si>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</si>
  <si>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</si>
  <si>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</si>
  <si>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</si>
  <si>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</si>
  <si>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</si>
  <si>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</si>
  <si>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</si>
  <si>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</si>
  <si>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</si>
  <si>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</si>
  <si>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</si>
  <si>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</si>
  <si>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</si>
  <si>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</si>
  <si>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</si>
  <si>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</si>
  <si>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</si>
  <si>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</si>
  <si>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</si>
  <si>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</si>
  <si>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</si>
  <si>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</si>
  <si>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</si>
  <si>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</si>
  <si>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</si>
  <si>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</si>
  <si>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</si>
  <si>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</si>
  <si>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</si>
  <si>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</si>
  <si>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</si>
  <si>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</si>
  <si>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</si>
  <si>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</si>
  <si>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</si>
  <si>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</si>
  <si>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</si>
  <si>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</si>
  <si>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</si>
  <si>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</si>
  <si>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</si>
  <si>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</si>
  <si>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</si>
  <si>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</si>
  <si>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</si>
  <si>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</si>
  <si>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</si>
  <si>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</si>
  <si>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</si>
  <si>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</si>
  <si>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</si>
  <si>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</si>
  <si>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</si>
  <si>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</si>
  <si>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</si>
  <si>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</si>
  <si>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</si>
  <si>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</si>
  <si>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</si>
  <si>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</si>
  <si>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</si>
  <si>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</si>
  <si>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</si>
  <si>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</si>
  <si>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</si>
  <si>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</si>
  <si>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</si>
  <si>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</si>
  <si>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</si>
  <si>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T 1207 31</t>
  </si>
  <si>
    <t xml:space="preserve">EU PROJEKTI - UČIMO ZAJEDNO </t>
  </si>
  <si>
    <t>ULAGANJA U ŠKOLSKE OBJEKTE</t>
  </si>
  <si>
    <t xml:space="preserve">Sportska i glazbena oprema </t>
  </si>
  <si>
    <t>K 1207 37</t>
  </si>
  <si>
    <t>NAZIV ŠKOLE: OSNOVNA ŠKOLA BUDROVCI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</si>
</sst>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549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" sqref="E2"/>
    </sheetView>
  </sheetViews>
  <sheetFormatPr defaultRowHeight="15" x14ac:dyDescent="0.25"/>
  <cols>
    <col min="1" max="1" width="4.7109375" style="30" customWidth="1"/>
    <col min="2" max="2" width="64.5703125" style="45" customWidth="1"/>
    <col min="3" max="4" width="15.42578125" style="46" customWidth="1"/>
    <col min="5" max="5" width="15.42578125" style="195" customWidth="1"/>
    <col min="6" max="6" width="86.140625" customWidth="1"/>
  </cols>
  <sheetData>
    <row r="1" spans="1:5" ht="14.25" customHeight="1" x14ac:dyDescent="0.25">
      <c r="B1" s="118" t="s">
        <v>287</v>
      </c>
      <c r="C1" s="118"/>
      <c r="D1" s="118"/>
      <c r="E1" s="180"/>
    </row>
    <row r="2" spans="1:5" s="3" customFormat="1" ht="34.5" customHeight="1" x14ac:dyDescent="0.2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4253880</v>
      </c>
      <c r="D3" s="6">
        <f>SUM(D4,D19,D48,D63,D78,D93,D122,D172,D208,D216,D224,D232,D247,D262,D280,D295)</f>
        <v>671396</v>
      </c>
      <c r="E3" s="182">
        <f>SUM(E4,E19,E48,E63,E78,E93,E122,E172,E208,E216,E224,E232,E247,E262,E280,E295,E277)</f>
        <v>4925276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2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25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2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2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2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2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2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2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2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2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25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2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2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2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2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2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2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25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2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2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2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2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2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2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25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2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2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2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2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2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2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25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2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2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2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2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2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" si="19">SUM(C49,C56)</f>
        <v>122000</v>
      </c>
      <c r="D48" s="15">
        <f t="shared" ref="D48:E48" si="20">SUM(D49,D56)</f>
        <v>0</v>
      </c>
      <c r="E48" s="184">
        <f t="shared" si="20"/>
        <v>122000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1">SUM(C50:C55)</f>
        <v>122000</v>
      </c>
      <c r="D49" s="12">
        <f t="shared" ref="D49:E49" si="22">SUM(D50:D55)</f>
        <v>0</v>
      </c>
      <c r="E49" s="183">
        <f t="shared" si="22"/>
        <v>122000</v>
      </c>
    </row>
    <row r="50" spans="1:5" s="7" customFormat="1" x14ac:dyDescent="0.25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25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25">
      <c r="A52" s="10"/>
      <c r="B52" s="13">
        <v>5410</v>
      </c>
      <c r="C52" s="14">
        <v>122000</v>
      </c>
      <c r="D52" s="14"/>
      <c r="E52" s="162">
        <f t="shared" si="23"/>
        <v>122000</v>
      </c>
    </row>
    <row r="53" spans="1:5" s="7" customFormat="1" x14ac:dyDescent="0.2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2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2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2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25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2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2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2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2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2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" si="27">SUM(C64,C71)</f>
        <v>3591000</v>
      </c>
      <c r="D63" s="17">
        <f t="shared" ref="D63:E63" si="28">SUM(D64,D71)</f>
        <v>538000</v>
      </c>
      <c r="E63" s="185">
        <f t="shared" si="28"/>
        <v>4129000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3547000</v>
      </c>
      <c r="D64" s="12">
        <f t="shared" ref="D64:E64" si="30">SUM(D65:D70)</f>
        <v>538000</v>
      </c>
      <c r="E64" s="183">
        <f t="shared" si="30"/>
        <v>4085000</v>
      </c>
    </row>
    <row r="65" spans="1:5" s="7" customFormat="1" x14ac:dyDescent="0.25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25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x14ac:dyDescent="0.25">
      <c r="A67" s="10"/>
      <c r="B67" s="13">
        <v>5410</v>
      </c>
      <c r="C67" s="14">
        <v>3547000</v>
      </c>
      <c r="D67" s="14">
        <v>538000</v>
      </c>
      <c r="E67" s="162">
        <f t="shared" si="31"/>
        <v>4085000</v>
      </c>
    </row>
    <row r="68" spans="1:5" s="7" customFormat="1" x14ac:dyDescent="0.2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2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2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44000</v>
      </c>
      <c r="D71" s="12">
        <f t="shared" ref="D71:E71" si="33">SUM(D72:D77)</f>
        <v>0</v>
      </c>
      <c r="E71" s="183">
        <f t="shared" si="33"/>
        <v>44000</v>
      </c>
    </row>
    <row r="72" spans="1:5" s="7" customFormat="1" x14ac:dyDescent="0.25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2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25">
      <c r="A74" s="10"/>
      <c r="B74" s="13">
        <v>5410</v>
      </c>
      <c r="C74" s="14">
        <v>44000</v>
      </c>
      <c r="D74" s="14"/>
      <c r="E74" s="162">
        <f t="shared" si="34"/>
        <v>44000</v>
      </c>
    </row>
    <row r="75" spans="1:5" s="7" customFormat="1" x14ac:dyDescent="0.2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2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2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25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2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2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2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2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2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2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25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2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2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2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2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2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25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2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2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2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2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2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2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2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2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2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2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2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2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2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2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2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2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2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2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2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2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2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2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2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2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" si="57">SUM(C123,C130,C137,C144,C151,C158,C165)</f>
        <v>10</v>
      </c>
      <c r="D122" s="17">
        <f t="shared" ref="D122:E122" si="58">SUM(D123,D130,D137,D144,D151,D158,D165)</f>
        <v>0</v>
      </c>
      <c r="E122" s="185">
        <f t="shared" si="58"/>
        <v>10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2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2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2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2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2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2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25">
      <c r="A130" s="10">
        <v>6413</v>
      </c>
      <c r="B130" s="11" t="s">
        <v>27</v>
      </c>
      <c r="C130" s="12">
        <f t="shared" ref="C130" si="62">SUM(C131:C136)</f>
        <v>10</v>
      </c>
      <c r="D130" s="12">
        <f t="shared" ref="D130:E130" si="63">SUM(D131:D136)</f>
        <v>0</v>
      </c>
      <c r="E130" s="183">
        <f t="shared" si="63"/>
        <v>10</v>
      </c>
    </row>
    <row r="131" spans="1:5" s="7" customFormat="1" x14ac:dyDescent="0.25">
      <c r="A131" s="10"/>
      <c r="B131" s="13">
        <v>3210</v>
      </c>
      <c r="C131" s="14">
        <v>10</v>
      </c>
      <c r="D131" s="14"/>
      <c r="E131" s="162">
        <f>C131+D131</f>
        <v>10</v>
      </c>
    </row>
    <row r="132" spans="1:5" s="7" customFormat="1" x14ac:dyDescent="0.2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2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2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2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2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2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2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2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2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2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2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2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2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2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2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2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2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2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2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2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2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2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2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2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2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2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2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2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2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2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2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2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2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2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2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2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2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2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2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2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2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2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2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2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2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2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25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2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2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2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2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2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2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2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2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2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2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2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2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2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2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2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2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2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2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2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2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2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2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2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2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2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2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2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2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2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2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2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2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2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2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2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2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2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2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" si="107">SUM(C225)</f>
        <v>7500</v>
      </c>
      <c r="D224" s="17">
        <f t="shared" ref="D224:E224" si="108">SUM(D225)</f>
        <v>0</v>
      </c>
      <c r="E224" s="185">
        <f t="shared" si="108"/>
        <v>7500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09">SUM(C226:C231)</f>
        <v>7500</v>
      </c>
      <c r="D225" s="12">
        <f t="shared" ref="D225:E225" si="110">SUM(D226:D231)</f>
        <v>0</v>
      </c>
      <c r="E225" s="183">
        <f t="shared" si="110"/>
        <v>7500</v>
      </c>
    </row>
    <row r="226" spans="1:5" s="7" customFormat="1" x14ac:dyDescent="0.25">
      <c r="A226" s="10"/>
      <c r="B226" s="13">
        <v>3210</v>
      </c>
      <c r="C226" s="14">
        <v>5000</v>
      </c>
      <c r="D226" s="14"/>
      <c r="E226" s="162">
        <f>C226+D226</f>
        <v>5000</v>
      </c>
    </row>
    <row r="227" spans="1:5" s="7" customFormat="1" x14ac:dyDescent="0.25">
      <c r="A227" s="10"/>
      <c r="B227" s="13">
        <v>4910</v>
      </c>
      <c r="C227" s="14"/>
      <c r="D227" s="14"/>
      <c r="E227" s="162">
        <f t="shared" ref="E227:E231" si="111">C227+D227</f>
        <v>0</v>
      </c>
    </row>
    <row r="228" spans="1:5" s="7" customFormat="1" x14ac:dyDescent="0.25">
      <c r="A228" s="10"/>
      <c r="B228" s="13">
        <v>5410</v>
      </c>
      <c r="C228" s="14">
        <v>2500</v>
      </c>
      <c r="D228" s="14"/>
      <c r="E228" s="162">
        <f t="shared" si="111"/>
        <v>2500</v>
      </c>
    </row>
    <row r="229" spans="1:5" s="7" customFormat="1" x14ac:dyDescent="0.2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2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2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" si="112">SUM(C233,C240)</f>
        <v>5000</v>
      </c>
      <c r="D232" s="17">
        <f t="shared" ref="D232:E232" si="113">SUM(D233,D240)</f>
        <v>0</v>
      </c>
      <c r="E232" s="185">
        <f t="shared" si="113"/>
        <v>5000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4">SUM(C234:C239)</f>
        <v>0</v>
      </c>
      <c r="D233" s="12">
        <f t="shared" ref="D233:E233" si="115">SUM(D234:D239)</f>
        <v>0</v>
      </c>
      <c r="E233" s="183">
        <f t="shared" si="115"/>
        <v>0</v>
      </c>
    </row>
    <row r="234" spans="1:5" s="7" customFormat="1" x14ac:dyDescent="0.25">
      <c r="A234" s="10"/>
      <c r="B234" s="13">
        <v>3210</v>
      </c>
      <c r="C234" s="14"/>
      <c r="D234" s="14"/>
      <c r="E234" s="162">
        <f>C234+D234</f>
        <v>0</v>
      </c>
    </row>
    <row r="235" spans="1:5" s="7" customFormat="1" x14ac:dyDescent="0.2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2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2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2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2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25">
      <c r="A240" s="18">
        <v>6615</v>
      </c>
      <c r="B240" s="19" t="s">
        <v>47</v>
      </c>
      <c r="C240" s="12">
        <f t="shared" ref="C240" si="117">SUM(C241:C246)</f>
        <v>5000</v>
      </c>
      <c r="D240" s="12">
        <f t="shared" ref="D240:E240" si="118">SUM(D241:D246)</f>
        <v>0</v>
      </c>
      <c r="E240" s="183">
        <f t="shared" si="118"/>
        <v>5000</v>
      </c>
    </row>
    <row r="241" spans="1:5" s="7" customFormat="1" x14ac:dyDescent="0.25">
      <c r="A241" s="10"/>
      <c r="B241" s="13">
        <v>3210</v>
      </c>
      <c r="C241" s="14">
        <v>5000</v>
      </c>
      <c r="D241" s="14"/>
      <c r="E241" s="162">
        <f>C241+D241</f>
        <v>5000</v>
      </c>
    </row>
    <row r="242" spans="1:5" s="7" customFormat="1" x14ac:dyDescent="0.2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2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2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2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2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" si="120">SUM(C248,C255)</f>
        <v>3300</v>
      </c>
      <c r="D247" s="17">
        <f t="shared" ref="D247:E247" si="121">SUM(D248,D255)</f>
        <v>0</v>
      </c>
      <c r="E247" s="185">
        <f t="shared" si="121"/>
        <v>3300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2">SUM(C249:C254)</f>
        <v>3300</v>
      </c>
      <c r="D248" s="12">
        <f t="shared" ref="D248:E248" si="123">SUM(D249:D254)</f>
        <v>0</v>
      </c>
      <c r="E248" s="183">
        <f t="shared" si="123"/>
        <v>3300</v>
      </c>
    </row>
    <row r="249" spans="1:5" s="7" customFormat="1" x14ac:dyDescent="0.2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2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2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25">
      <c r="A252" s="10"/>
      <c r="B252" s="13">
        <v>6210</v>
      </c>
      <c r="C252" s="14">
        <v>3300</v>
      </c>
      <c r="D252" s="14"/>
      <c r="E252" s="162">
        <f t="shared" si="124"/>
        <v>3300</v>
      </c>
    </row>
    <row r="253" spans="1:5" s="7" customFormat="1" x14ac:dyDescent="0.2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2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25">
      <c r="A255" s="10">
        <v>6632</v>
      </c>
      <c r="B255" s="11" t="s">
        <v>50</v>
      </c>
      <c r="C255" s="12">
        <f t="shared" ref="C255" si="125">SUM(C256:C261)</f>
        <v>0</v>
      </c>
      <c r="D255" s="12">
        <f t="shared" ref="D255:E255" si="126">SUM(D256:D261)</f>
        <v>0</v>
      </c>
      <c r="E255" s="183">
        <f t="shared" si="126"/>
        <v>0</v>
      </c>
    </row>
    <row r="256" spans="1:5" s="7" customFormat="1" x14ac:dyDescent="0.2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2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2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25">
      <c r="A259" s="10"/>
      <c r="B259" s="13">
        <v>6210</v>
      </c>
      <c r="C259" s="14"/>
      <c r="D259" s="14"/>
      <c r="E259" s="162">
        <f t="shared" si="127"/>
        <v>0</v>
      </c>
    </row>
    <row r="260" spans="1:6" s="7" customFormat="1" x14ac:dyDescent="0.2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2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525070</v>
      </c>
      <c r="D262" s="17">
        <f>SUM(D263,D270)</f>
        <v>133396</v>
      </c>
      <c r="E262" s="185">
        <f>SUM(E263,E270)</f>
        <v>658466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521620</v>
      </c>
      <c r="D263" s="12">
        <f>SUM(D264:D269)</f>
        <v>125208</v>
      </c>
      <c r="E263" s="183">
        <f>SUM(E264:E269)</f>
        <v>646828</v>
      </c>
      <c r="F263" s="24"/>
    </row>
    <row r="264" spans="1:6" s="7" customFormat="1" x14ac:dyDescent="0.25">
      <c r="A264" s="10"/>
      <c r="B264" s="22">
        <v>11</v>
      </c>
      <c r="C264" s="14">
        <v>82560</v>
      </c>
      <c r="D264" s="14">
        <v>-18440</v>
      </c>
      <c r="E264" s="162">
        <f t="shared" ref="E264:E269" si="128">C264+D264</f>
        <v>64120</v>
      </c>
    </row>
    <row r="265" spans="1:6" s="7" customFormat="1" x14ac:dyDescent="0.25">
      <c r="A265" s="10"/>
      <c r="B265" s="25">
        <v>12</v>
      </c>
      <c r="C265" s="14">
        <v>429920</v>
      </c>
      <c r="D265" s="14">
        <v>103584</v>
      </c>
      <c r="E265" s="162">
        <f t="shared" si="128"/>
        <v>533504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140</v>
      </c>
      <c r="D266" s="14">
        <v>689</v>
      </c>
      <c r="E266" s="162">
        <f t="shared" si="128"/>
        <v>829</v>
      </c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>
        <v>13751</v>
      </c>
      <c r="E267" s="162">
        <f t="shared" si="128"/>
        <v>13751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>
        <v>25846</v>
      </c>
      <c r="E268" s="162">
        <f t="shared" si="128"/>
        <v>25846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9000</v>
      </c>
      <c r="D269" s="14">
        <v>-222</v>
      </c>
      <c r="E269" s="162">
        <f t="shared" si="128"/>
        <v>8778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3450</v>
      </c>
      <c r="D270" s="12">
        <f>SUM(D271:D276)</f>
        <v>8188</v>
      </c>
      <c r="E270" s="183">
        <f>SUM(E271:E276)</f>
        <v>11638</v>
      </c>
    </row>
    <row r="271" spans="1:6" s="7" customFormat="1" x14ac:dyDescent="0.25">
      <c r="A271" s="10"/>
      <c r="B271" s="22">
        <v>11</v>
      </c>
      <c r="C271" s="14">
        <v>450</v>
      </c>
      <c r="D271" s="14"/>
      <c r="E271" s="162">
        <f t="shared" ref="E271:E276" si="129">C271+D271</f>
        <v>450</v>
      </c>
    </row>
    <row r="272" spans="1:6" s="7" customFormat="1" x14ac:dyDescent="0.25">
      <c r="A272" s="10"/>
      <c r="B272" s="25">
        <v>12</v>
      </c>
      <c r="C272" s="14">
        <v>3000</v>
      </c>
      <c r="D272" s="14">
        <v>8188</v>
      </c>
      <c r="E272" s="162">
        <f t="shared" si="129"/>
        <v>11188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2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2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2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2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2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2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2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2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2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2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2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2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2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2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2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2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2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2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2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2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2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2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25">
      <c r="A303" s="4">
        <v>7</v>
      </c>
      <c r="B303" s="5" t="s">
        <v>64</v>
      </c>
      <c r="C303" s="6">
        <f t="shared" ref="C303" si="147">SUM(C304,C312,C334,C370)</f>
        <v>1113</v>
      </c>
      <c r="D303" s="6">
        <f t="shared" ref="D303" si="148">SUM(D304,D312,D334,D370)</f>
        <v>0</v>
      </c>
      <c r="E303" s="182">
        <f>SUM(E304,E312,E334,E370)</f>
        <v>1113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2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2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2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2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2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2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25">
      <c r="A312" s="2">
        <v>721</v>
      </c>
      <c r="B312" s="8" t="s">
        <v>66</v>
      </c>
      <c r="C312" s="17">
        <f t="shared" ref="C312" si="154">SUM(C313,C320,C327)</f>
        <v>1113</v>
      </c>
      <c r="D312" s="17">
        <f t="shared" ref="D312:E312" si="155">SUM(D313,D320,D327)</f>
        <v>0</v>
      </c>
      <c r="E312" s="185">
        <f t="shared" si="155"/>
        <v>1113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56">SUM(C314:C319)</f>
        <v>1113</v>
      </c>
      <c r="D313" s="12">
        <f t="shared" ref="D313:E313" si="157">SUM(D314:D319)</f>
        <v>0</v>
      </c>
      <c r="E313" s="183">
        <f t="shared" si="157"/>
        <v>1113</v>
      </c>
    </row>
    <row r="314" spans="1:5" s="7" customFormat="1" x14ac:dyDescent="0.25">
      <c r="A314" s="10"/>
      <c r="B314" s="13">
        <v>3210</v>
      </c>
      <c r="C314" s="14">
        <v>1113</v>
      </c>
      <c r="D314" s="14"/>
      <c r="E314" s="162">
        <f t="shared" ref="E314:E319" si="158">C314+D314</f>
        <v>1113</v>
      </c>
    </row>
    <row r="315" spans="1:5" s="7" customFormat="1" x14ac:dyDescent="0.2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2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2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2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2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2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2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2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2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2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2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2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2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2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2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2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2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2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2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2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2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2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2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2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2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2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2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2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2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2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2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2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2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2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2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2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2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2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2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2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2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2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2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2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2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2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2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2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2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2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2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2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2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2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2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2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2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2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2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2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2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2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2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2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2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2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2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2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5.5" x14ac:dyDescent="0.2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2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2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2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2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2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2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5.5" x14ac:dyDescent="0.2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2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2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2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2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2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2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5.5" x14ac:dyDescent="0.2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2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2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2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2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2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2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2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2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2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2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2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2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2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25">
      <c r="A419" s="4">
        <v>9</v>
      </c>
      <c r="B419" s="5" t="s">
        <v>89</v>
      </c>
      <c r="C419" s="6">
        <f t="shared" ref="C419" si="214">SUM(C420)</f>
        <v>180000</v>
      </c>
      <c r="D419" s="6">
        <f t="shared" ref="D419:E419" si="215">SUM(D420)</f>
        <v>0</v>
      </c>
      <c r="E419" s="182">
        <f t="shared" si="215"/>
        <v>180000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16">SUM(C421,C428)</f>
        <v>180000</v>
      </c>
      <c r="D420" s="17">
        <f t="shared" ref="D420:E420" si="217">SUM(D421,D428)</f>
        <v>0</v>
      </c>
      <c r="E420" s="185">
        <f t="shared" si="217"/>
        <v>180000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18">SUM(C422:C427)</f>
        <v>180000</v>
      </c>
      <c r="D421" s="12">
        <f t="shared" ref="D421:E421" si="219">SUM(D422:D427)</f>
        <v>0</v>
      </c>
      <c r="E421" s="183">
        <f t="shared" si="219"/>
        <v>180000</v>
      </c>
    </row>
    <row r="422" spans="1:5" s="7" customFormat="1" x14ac:dyDescent="0.25">
      <c r="A422" s="10"/>
      <c r="B422" s="13">
        <v>3210</v>
      </c>
      <c r="C422" s="14">
        <v>180000</v>
      </c>
      <c r="D422" s="14"/>
      <c r="E422" s="162">
        <f t="shared" ref="E422:E427" si="220">C422+D422</f>
        <v>180000</v>
      </c>
    </row>
    <row r="423" spans="1:5" s="7" customFormat="1" x14ac:dyDescent="0.2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25">
      <c r="A424" s="10"/>
      <c r="B424" s="13">
        <v>5410</v>
      </c>
      <c r="C424" s="14"/>
      <c r="D424" s="14"/>
      <c r="E424" s="162">
        <f t="shared" si="220"/>
        <v>0</v>
      </c>
    </row>
    <row r="425" spans="1:5" s="7" customFormat="1" x14ac:dyDescent="0.2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2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25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2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2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2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2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2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2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2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4434993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671396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5106389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187"/>
    </row>
    <row r="438" spans="1:6" s="7" customFormat="1" x14ac:dyDescent="0.25">
      <c r="A438" s="197"/>
      <c r="B438" s="198" t="s">
        <v>95</v>
      </c>
      <c r="C438" s="188">
        <f>C3</f>
        <v>4253880</v>
      </c>
      <c r="D438" s="188">
        <f>D3</f>
        <v>671396</v>
      </c>
      <c r="E438" s="188">
        <f>E3</f>
        <v>4925276</v>
      </c>
    </row>
    <row r="439" spans="1:6" s="7" customFormat="1" x14ac:dyDescent="0.25">
      <c r="A439" s="197"/>
      <c r="B439" s="198" t="s">
        <v>96</v>
      </c>
      <c r="C439" s="188">
        <f>C303</f>
        <v>1113</v>
      </c>
      <c r="D439" s="188">
        <f>D303</f>
        <v>0</v>
      </c>
      <c r="E439" s="188">
        <f>E303</f>
        <v>1113</v>
      </c>
    </row>
    <row r="440" spans="1:6" s="33" customFormat="1" x14ac:dyDescent="0.2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25">
      <c r="A441" s="197"/>
      <c r="B441" s="198" t="s">
        <v>98</v>
      </c>
      <c r="C441" s="188">
        <f>C419</f>
        <v>180000</v>
      </c>
      <c r="D441" s="188">
        <f>D419</f>
        <v>0</v>
      </c>
      <c r="E441" s="188">
        <f>E419</f>
        <v>180000</v>
      </c>
    </row>
    <row r="442" spans="1:6" s="35" customFormat="1" ht="12.75" x14ac:dyDescent="0.2">
      <c r="A442" s="197"/>
      <c r="B442" s="199" t="s">
        <v>99</v>
      </c>
      <c r="C442" s="189">
        <f t="shared" ref="C442:E442" si="224">SUM(C438:C441)</f>
        <v>4434993</v>
      </c>
      <c r="D442" s="189">
        <f t="shared" si="224"/>
        <v>671396</v>
      </c>
      <c r="E442" s="189">
        <f t="shared" si="224"/>
        <v>5106389</v>
      </c>
    </row>
    <row r="443" spans="1:6" x14ac:dyDescent="0.2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25">
      <c r="A444" s="197"/>
      <c r="B444" s="200"/>
      <c r="C444" s="187"/>
      <c r="D444" s="187"/>
      <c r="E444" s="187"/>
    </row>
    <row r="445" spans="1:6" ht="22.5" x14ac:dyDescent="0.2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25">
      <c r="A446" s="203">
        <v>11</v>
      </c>
      <c r="B446" s="204">
        <v>11</v>
      </c>
      <c r="C446" s="191">
        <f>SUMIF($B$5:$B$435,$B446,C$5:C$435)</f>
        <v>83010</v>
      </c>
      <c r="D446" s="191">
        <f t="shared" ref="C446:E457" si="225">SUMIF($B$5:$B$435,$B446,D$5:D$435)</f>
        <v>-18440</v>
      </c>
      <c r="E446" s="191">
        <f t="shared" si="225"/>
        <v>64570</v>
      </c>
      <c r="F446" t="s">
        <v>102</v>
      </c>
    </row>
    <row r="447" spans="1:6" x14ac:dyDescent="0.25">
      <c r="A447" s="205">
        <v>12</v>
      </c>
      <c r="B447" s="206">
        <v>12</v>
      </c>
      <c r="C447" s="191">
        <f t="shared" si="225"/>
        <v>432920</v>
      </c>
      <c r="D447" s="191">
        <f t="shared" si="225"/>
        <v>111772</v>
      </c>
      <c r="E447" s="191">
        <f t="shared" si="225"/>
        <v>544692</v>
      </c>
      <c r="F447" t="s">
        <v>103</v>
      </c>
    </row>
    <row r="448" spans="1:6" x14ac:dyDescent="0.25">
      <c r="A448" s="205">
        <v>51</v>
      </c>
      <c r="B448" s="207">
        <v>5103</v>
      </c>
      <c r="C448" s="191">
        <f t="shared" si="225"/>
        <v>140</v>
      </c>
      <c r="D448" s="191">
        <f t="shared" si="225"/>
        <v>689</v>
      </c>
      <c r="E448" s="191">
        <f t="shared" si="225"/>
        <v>829</v>
      </c>
      <c r="F448" t="s">
        <v>104</v>
      </c>
    </row>
    <row r="449" spans="1:6" x14ac:dyDescent="0.25">
      <c r="A449" s="205">
        <v>52</v>
      </c>
      <c r="B449" s="207">
        <v>526</v>
      </c>
      <c r="C449" s="191">
        <f t="shared" si="225"/>
        <v>0</v>
      </c>
      <c r="D449" s="191">
        <f t="shared" si="225"/>
        <v>13751</v>
      </c>
      <c r="E449" s="191">
        <f t="shared" si="225"/>
        <v>13751</v>
      </c>
      <c r="F449" t="s">
        <v>105</v>
      </c>
    </row>
    <row r="450" spans="1:6" x14ac:dyDescent="0.25">
      <c r="A450" s="205">
        <v>52</v>
      </c>
      <c r="B450" s="207">
        <v>527</v>
      </c>
      <c r="C450" s="191">
        <f t="shared" si="225"/>
        <v>0</v>
      </c>
      <c r="D450" s="191">
        <f t="shared" si="225"/>
        <v>25846</v>
      </c>
      <c r="E450" s="191">
        <f t="shared" si="225"/>
        <v>25846</v>
      </c>
      <c r="F450" t="s">
        <v>105</v>
      </c>
    </row>
    <row r="451" spans="1:6" x14ac:dyDescent="0.25">
      <c r="A451" s="205">
        <v>52</v>
      </c>
      <c r="B451" s="207">
        <v>5212</v>
      </c>
      <c r="C451" s="191">
        <f t="shared" si="225"/>
        <v>9000</v>
      </c>
      <c r="D451" s="191">
        <f t="shared" si="225"/>
        <v>-222</v>
      </c>
      <c r="E451" s="191">
        <f t="shared" si="225"/>
        <v>8778</v>
      </c>
      <c r="F451" t="s">
        <v>105</v>
      </c>
    </row>
    <row r="452" spans="1:6" x14ac:dyDescent="0.25">
      <c r="A452" s="205">
        <v>32</v>
      </c>
      <c r="B452" s="208">
        <v>3210</v>
      </c>
      <c r="C452" s="191">
        <f t="shared" si="225"/>
        <v>191123</v>
      </c>
      <c r="D452" s="191">
        <f t="shared" si="225"/>
        <v>0</v>
      </c>
      <c r="E452" s="191">
        <f t="shared" si="225"/>
        <v>191123</v>
      </c>
      <c r="F452" t="s">
        <v>106</v>
      </c>
    </row>
    <row r="453" spans="1:6" x14ac:dyDescent="0.25">
      <c r="A453" s="205">
        <v>49</v>
      </c>
      <c r="B453" s="208">
        <v>4910</v>
      </c>
      <c r="C453" s="191">
        <f t="shared" si="225"/>
        <v>0</v>
      </c>
      <c r="D453" s="191">
        <f t="shared" si="225"/>
        <v>0</v>
      </c>
      <c r="E453" s="191">
        <f t="shared" si="225"/>
        <v>0</v>
      </c>
      <c r="F453" t="s">
        <v>107</v>
      </c>
    </row>
    <row r="454" spans="1:6" x14ac:dyDescent="0.25">
      <c r="A454" s="205">
        <v>54</v>
      </c>
      <c r="B454" s="208">
        <v>5410</v>
      </c>
      <c r="C454" s="191">
        <f t="shared" si="225"/>
        <v>3715500</v>
      </c>
      <c r="D454" s="191">
        <f t="shared" si="225"/>
        <v>538000</v>
      </c>
      <c r="E454" s="191">
        <f t="shared" si="225"/>
        <v>4253500</v>
      </c>
      <c r="F454" t="s">
        <v>108</v>
      </c>
    </row>
    <row r="455" spans="1:6" ht="13.5" customHeight="1" x14ac:dyDescent="0.25">
      <c r="A455" s="205">
        <v>62</v>
      </c>
      <c r="B455" s="208">
        <v>6210</v>
      </c>
      <c r="C455" s="191">
        <f t="shared" si="225"/>
        <v>3300</v>
      </c>
      <c r="D455" s="191">
        <f t="shared" si="225"/>
        <v>0</v>
      </c>
      <c r="E455" s="191">
        <f t="shared" si="225"/>
        <v>3300</v>
      </c>
      <c r="F455" t="s">
        <v>109</v>
      </c>
    </row>
    <row r="456" spans="1:6" x14ac:dyDescent="0.2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25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25">
      <c r="A458" s="209"/>
      <c r="B458" s="210" t="s">
        <v>99</v>
      </c>
      <c r="C458" s="192">
        <f>SUM(C446:C457)</f>
        <v>4434993</v>
      </c>
      <c r="D458" s="192">
        <f>SUM(D446:D457)</f>
        <v>671396</v>
      </c>
      <c r="E458" s="192">
        <f>SUM(E446:E457)</f>
        <v>5106389</v>
      </c>
    </row>
    <row r="459" spans="1:6" x14ac:dyDescent="0.25">
      <c r="A459" s="197"/>
      <c r="B459" s="211"/>
      <c r="C459" s="191"/>
      <c r="D459" s="191"/>
      <c r="E459" s="191"/>
    </row>
    <row r="460" spans="1:6" ht="22.5" x14ac:dyDescent="0.2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25">
      <c r="A461" s="197"/>
      <c r="B461" s="204">
        <v>11</v>
      </c>
      <c r="C461" s="194">
        <f>C446-'POSEBNI DIO-za popuniti'!K1294</f>
        <v>0</v>
      </c>
      <c r="D461" s="194">
        <f>D446-'POSEBNI DIO-za popuniti'!L1294</f>
        <v>0</v>
      </c>
      <c r="E461" s="194">
        <f>E446-'POSEBNI DIO-za popuniti'!M1294</f>
        <v>0</v>
      </c>
    </row>
    <row r="462" spans="1:6" x14ac:dyDescent="0.25">
      <c r="A462" s="197"/>
      <c r="B462" s="206">
        <v>12</v>
      </c>
      <c r="C462" s="194">
        <f>C447-'POSEBNI DIO-za popuniti'!K1295</f>
        <v>0</v>
      </c>
      <c r="D462" s="194">
        <f>D447-'POSEBNI DIO-za popuniti'!L1295</f>
        <v>0</v>
      </c>
      <c r="E462" s="194">
        <f>E447-'POSEBNI DIO-za popuniti'!M1295</f>
        <v>0</v>
      </c>
    </row>
    <row r="463" spans="1:6" x14ac:dyDescent="0.25">
      <c r="A463" s="197"/>
      <c r="B463" s="207">
        <v>5103</v>
      </c>
      <c r="C463" s="194">
        <f>C448-'POSEBNI DIO-za popuniti'!K1296</f>
        <v>0</v>
      </c>
      <c r="D463" s="194">
        <f>D448-'POSEBNI DIO-za popuniti'!L1296</f>
        <v>0</v>
      </c>
      <c r="E463" s="194">
        <f>E448-'POSEBNI DIO-za popuniti'!M1296</f>
        <v>0</v>
      </c>
    </row>
    <row r="464" spans="1:6" x14ac:dyDescent="0.25">
      <c r="A464" s="197"/>
      <c r="B464" s="207">
        <v>526</v>
      </c>
      <c r="C464" s="194">
        <f>C449-'POSEBNI DIO-za popuniti'!K1297</f>
        <v>0</v>
      </c>
      <c r="D464" s="194">
        <f>D449-'POSEBNI DIO-za popuniti'!L1297</f>
        <v>0</v>
      </c>
      <c r="E464" s="194">
        <f>E449-'POSEBNI DIO-za popuniti'!M1297</f>
        <v>0</v>
      </c>
    </row>
    <row r="465" spans="1:5" x14ac:dyDescent="0.25">
      <c r="A465" s="197"/>
      <c r="B465" s="207">
        <v>527</v>
      </c>
      <c r="C465" s="194">
        <f>C450-'POSEBNI DIO-za popuniti'!K1298</f>
        <v>0</v>
      </c>
      <c r="D465" s="194">
        <f>D450-'POSEBNI DIO-za popuniti'!L1298</f>
        <v>0</v>
      </c>
      <c r="E465" s="194">
        <f>E450-'POSEBNI DIO-za popuniti'!M1298</f>
        <v>0</v>
      </c>
    </row>
    <row r="466" spans="1:5" x14ac:dyDescent="0.25">
      <c r="A466" s="197"/>
      <c r="B466" s="207">
        <v>5212</v>
      </c>
      <c r="C466" s="194">
        <f>C451-'POSEBNI DIO-za popuniti'!K1299</f>
        <v>0</v>
      </c>
      <c r="D466" s="194">
        <f>D451-'POSEBNI DIO-za popuniti'!L1299</f>
        <v>0</v>
      </c>
      <c r="E466" s="194">
        <f>E451-'POSEBNI DIO-za popuniti'!M1299</f>
        <v>0</v>
      </c>
    </row>
    <row r="467" spans="1:5" x14ac:dyDescent="0.25">
      <c r="A467" s="197"/>
      <c r="B467" s="208">
        <v>3210</v>
      </c>
      <c r="C467" s="194">
        <f>C452-'POSEBNI DIO-za popuniti'!K1300</f>
        <v>0</v>
      </c>
      <c r="D467" s="194">
        <f>D452-'POSEBNI DIO-za popuniti'!L1300</f>
        <v>0</v>
      </c>
      <c r="E467" s="194">
        <f>E452-'POSEBNI DIO-za popuniti'!M1300</f>
        <v>0</v>
      </c>
    </row>
    <row r="468" spans="1:5" x14ac:dyDescent="0.25">
      <c r="A468" s="197"/>
      <c r="B468" s="208">
        <v>4910</v>
      </c>
      <c r="C468" s="194">
        <f>C453-'POSEBNI DIO-za popuniti'!K1301</f>
        <v>0</v>
      </c>
      <c r="D468" s="194">
        <f>D453-'POSEBNI DIO-za popuniti'!L1301</f>
        <v>0</v>
      </c>
      <c r="E468" s="194">
        <f>E453-'POSEBNI DIO-za popuniti'!M1301</f>
        <v>0</v>
      </c>
    </row>
    <row r="469" spans="1:5" x14ac:dyDescent="0.25">
      <c r="A469" s="197"/>
      <c r="B469" s="208">
        <v>5410</v>
      </c>
      <c r="C469" s="194">
        <f>C454-'POSEBNI DIO-za popuniti'!K1302</f>
        <v>0</v>
      </c>
      <c r="D469" s="194">
        <f>D454-'POSEBNI DIO-za popuniti'!L1302</f>
        <v>0</v>
      </c>
      <c r="E469" s="194">
        <f>E454-'POSEBNI DIO-za popuniti'!M1302</f>
        <v>0</v>
      </c>
    </row>
    <row r="470" spans="1:5" x14ac:dyDescent="0.25">
      <c r="A470" s="197"/>
      <c r="B470" s="208">
        <v>6210</v>
      </c>
      <c r="C470" s="194">
        <f>C455-'POSEBNI DIO-za popuniti'!K1303</f>
        <v>0</v>
      </c>
      <c r="D470" s="194">
        <f>D455-'POSEBNI DIO-za popuniti'!L1303</f>
        <v>0</v>
      </c>
      <c r="E470" s="194">
        <f>E455-'POSEBNI DIO-za popuniti'!M1303</f>
        <v>0</v>
      </c>
    </row>
    <row r="471" spans="1:5" x14ac:dyDescent="0.25">
      <c r="A471" s="197"/>
      <c r="B471" s="208">
        <v>7210</v>
      </c>
      <c r="C471" s="194">
        <f>C456-'POSEBNI DIO-za popuniti'!K1304</f>
        <v>0</v>
      </c>
      <c r="D471" s="194">
        <f>D456-'POSEBNI DIO-za popuniti'!L1304</f>
        <v>0</v>
      </c>
      <c r="E471" s="194">
        <f>E456-'POSEBNI DIO-za popuniti'!M1304</f>
        <v>0</v>
      </c>
    </row>
    <row r="472" spans="1:5" x14ac:dyDescent="0.25">
      <c r="A472" s="197"/>
      <c r="B472" s="208">
        <v>8210</v>
      </c>
      <c r="C472" s="194">
        <f>C457-'POSEBNI DIO-za popuniti'!K1305</f>
        <v>0</v>
      </c>
      <c r="D472" s="194">
        <f>D457-'POSEBNI DIO-za popuniti'!L1305</f>
        <v>0</v>
      </c>
      <c r="E472" s="194">
        <f>E457-'POSEBNI DIO-za popuniti'!M1305</f>
        <v>0</v>
      </c>
    </row>
    <row r="473" spans="1:5" x14ac:dyDescent="0.2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25">
      <c r="A474" s="197"/>
      <c r="B474" s="213"/>
      <c r="C474" s="195"/>
      <c r="D474" s="195"/>
      <c r="E474" s="195"/>
    </row>
    <row r="475" spans="1:5" s="42" customFormat="1" x14ac:dyDescent="0.25">
      <c r="A475" s="197"/>
      <c r="B475" s="213"/>
      <c r="C475" s="195"/>
      <c r="D475" s="195"/>
      <c r="E475" s="195"/>
    </row>
    <row r="476" spans="1:5" s="42" customFormat="1" x14ac:dyDescent="0.25">
      <c r="A476" s="197"/>
      <c r="B476" s="213"/>
      <c r="C476" s="195"/>
      <c r="D476" s="195"/>
      <c r="E476" s="195"/>
    </row>
    <row r="477" spans="1:5" s="42" customFormat="1" x14ac:dyDescent="0.25">
      <c r="A477" s="197"/>
      <c r="B477" s="213"/>
      <c r="C477" s="195"/>
      <c r="D477" s="195"/>
      <c r="E477" s="195"/>
    </row>
    <row r="478" spans="1:5" s="42" customFormat="1" x14ac:dyDescent="0.25">
      <c r="A478" s="197"/>
      <c r="B478" s="213"/>
      <c r="C478" s="195"/>
      <c r="D478" s="195"/>
      <c r="E478" s="195"/>
    </row>
    <row r="479" spans="1:5" s="42" customFormat="1" x14ac:dyDescent="0.25">
      <c r="A479" s="197"/>
      <c r="B479" s="213"/>
      <c r="C479" s="195"/>
      <c r="D479" s="195"/>
      <c r="E479" s="195"/>
    </row>
    <row r="480" spans="1:5" s="42" customFormat="1" x14ac:dyDescent="0.25">
      <c r="A480" s="197"/>
      <c r="B480" s="213"/>
      <c r="C480" s="195"/>
      <c r="D480" s="195"/>
      <c r="E480" s="195"/>
    </row>
    <row r="481" spans="1:5" s="42" customFormat="1" x14ac:dyDescent="0.25">
      <c r="A481" s="197"/>
      <c r="B481" s="213"/>
      <c r="C481" s="195"/>
      <c r="D481" s="195"/>
      <c r="E481" s="195"/>
    </row>
    <row r="482" spans="1:5" s="42" customFormat="1" x14ac:dyDescent="0.25">
      <c r="A482" s="197"/>
      <c r="B482" s="213"/>
      <c r="C482" s="195"/>
      <c r="D482" s="195"/>
      <c r="E482" s="195"/>
    </row>
    <row r="483" spans="1:5" s="42" customFormat="1" x14ac:dyDescent="0.25">
      <c r="A483" s="197"/>
      <c r="B483" s="213"/>
      <c r="C483" s="195"/>
      <c r="D483" s="195"/>
      <c r="E483" s="195"/>
    </row>
    <row r="484" spans="1:5" s="42" customFormat="1" x14ac:dyDescent="0.25">
      <c r="A484" s="197"/>
      <c r="B484" s="213"/>
      <c r="C484" s="195"/>
      <c r="D484" s="195"/>
      <c r="E484" s="195"/>
    </row>
    <row r="485" spans="1:5" s="42" customFormat="1" x14ac:dyDescent="0.25">
      <c r="A485" s="197"/>
      <c r="B485" s="213"/>
      <c r="C485" s="195"/>
      <c r="D485" s="195"/>
      <c r="E485" s="195"/>
    </row>
    <row r="486" spans="1:5" s="42" customFormat="1" x14ac:dyDescent="0.25">
      <c r="A486" s="197"/>
      <c r="B486" s="213"/>
      <c r="C486" s="195"/>
      <c r="D486" s="195"/>
      <c r="E486" s="195"/>
    </row>
    <row r="487" spans="1:5" s="42" customFormat="1" x14ac:dyDescent="0.25">
      <c r="A487" s="197"/>
      <c r="B487" s="213"/>
      <c r="C487" s="195"/>
      <c r="D487" s="195"/>
      <c r="E487" s="195"/>
    </row>
    <row r="488" spans="1:5" s="42" customFormat="1" x14ac:dyDescent="0.25">
      <c r="A488" s="197"/>
      <c r="B488" s="213"/>
      <c r="C488" s="195"/>
      <c r="D488" s="195"/>
      <c r="E488" s="195"/>
    </row>
    <row r="489" spans="1:5" s="42" customFormat="1" x14ac:dyDescent="0.25">
      <c r="A489" s="197"/>
      <c r="B489" s="213"/>
      <c r="C489" s="195"/>
      <c r="D489" s="195"/>
      <c r="E489" s="195"/>
    </row>
    <row r="490" spans="1:5" s="42" customFormat="1" x14ac:dyDescent="0.25">
      <c r="A490" s="197"/>
      <c r="B490" s="213"/>
      <c r="C490" s="195"/>
      <c r="D490" s="195"/>
      <c r="E490" s="195"/>
    </row>
    <row r="491" spans="1:5" s="42" customFormat="1" x14ac:dyDescent="0.25">
      <c r="A491" s="197"/>
      <c r="B491" s="213"/>
      <c r="C491" s="195"/>
      <c r="D491" s="195"/>
      <c r="E491" s="195"/>
    </row>
    <row r="492" spans="1:5" s="42" customFormat="1" x14ac:dyDescent="0.25">
      <c r="A492" s="197"/>
      <c r="B492" s="213"/>
      <c r="C492" s="195"/>
      <c r="D492" s="195"/>
      <c r="E492" s="195"/>
    </row>
    <row r="493" spans="1:5" s="42" customFormat="1" x14ac:dyDescent="0.25">
      <c r="A493" s="197"/>
      <c r="B493" s="213"/>
      <c r="C493" s="195"/>
      <c r="D493" s="195"/>
      <c r="E493" s="195"/>
    </row>
    <row r="494" spans="1:5" s="42" customFormat="1" x14ac:dyDescent="0.25">
      <c r="A494" s="197"/>
      <c r="B494" s="213"/>
      <c r="C494" s="195"/>
      <c r="D494" s="195"/>
      <c r="E494" s="195"/>
    </row>
    <row r="495" spans="1:5" s="42" customFormat="1" x14ac:dyDescent="0.25">
      <c r="A495" s="197"/>
      <c r="B495" s="213"/>
      <c r="C495" s="195"/>
      <c r="D495" s="195"/>
      <c r="E495" s="195"/>
    </row>
    <row r="496" spans="1:5" s="42" customFormat="1" x14ac:dyDescent="0.25">
      <c r="A496" s="197"/>
      <c r="B496" s="213"/>
      <c r="C496" s="195"/>
      <c r="D496" s="195"/>
      <c r="E496" s="195"/>
    </row>
    <row r="497" spans="1:5" s="42" customFormat="1" x14ac:dyDescent="0.25">
      <c r="A497" s="197"/>
      <c r="B497" s="213"/>
      <c r="C497" s="195"/>
      <c r="D497" s="195"/>
      <c r="E497" s="195"/>
    </row>
    <row r="498" spans="1:5" s="42" customFormat="1" x14ac:dyDescent="0.25">
      <c r="A498" s="197"/>
      <c r="B498" s="213"/>
      <c r="C498" s="195"/>
      <c r="D498" s="195"/>
      <c r="E498" s="195"/>
    </row>
    <row r="499" spans="1:5" s="42" customFormat="1" x14ac:dyDescent="0.25">
      <c r="A499" s="197"/>
      <c r="B499" s="213"/>
      <c r="C499" s="195"/>
      <c r="D499" s="195"/>
      <c r="E499" s="195"/>
    </row>
    <row r="500" spans="1:5" s="42" customFormat="1" x14ac:dyDescent="0.25">
      <c r="A500" s="197"/>
      <c r="B500" s="213"/>
      <c r="C500" s="195"/>
      <c r="D500" s="195"/>
      <c r="E500" s="195"/>
    </row>
    <row r="501" spans="1:5" s="42" customFormat="1" x14ac:dyDescent="0.25">
      <c r="A501" s="197"/>
      <c r="B501" s="213"/>
      <c r="C501" s="195"/>
      <c r="D501" s="195"/>
      <c r="E501" s="195"/>
    </row>
    <row r="502" spans="1:5" s="42" customFormat="1" x14ac:dyDescent="0.25">
      <c r="A502" s="197"/>
      <c r="B502" s="213"/>
      <c r="C502" s="195"/>
      <c r="D502" s="195"/>
      <c r="E502" s="195"/>
    </row>
    <row r="503" spans="1:5" s="42" customFormat="1" x14ac:dyDescent="0.25">
      <c r="A503" s="197"/>
      <c r="B503" s="213"/>
      <c r="C503" s="195"/>
      <c r="D503" s="195"/>
      <c r="E503" s="195"/>
    </row>
    <row r="504" spans="1:5" s="42" customFormat="1" x14ac:dyDescent="0.25">
      <c r="A504" s="197"/>
      <c r="B504" s="213"/>
      <c r="C504" s="195"/>
      <c r="D504" s="195"/>
      <c r="E504" s="195"/>
    </row>
    <row r="505" spans="1:5" s="42" customFormat="1" x14ac:dyDescent="0.25">
      <c r="A505" s="197"/>
      <c r="B505" s="213"/>
      <c r="C505" s="195"/>
      <c r="D505" s="195"/>
      <c r="E505" s="195"/>
    </row>
    <row r="506" spans="1:5" s="42" customFormat="1" x14ac:dyDescent="0.25">
      <c r="A506" s="197"/>
      <c r="B506" s="213"/>
      <c r="C506" s="195"/>
      <c r="D506" s="195"/>
      <c r="E506" s="195"/>
    </row>
    <row r="507" spans="1:5" s="42" customFormat="1" x14ac:dyDescent="0.25">
      <c r="A507" s="197"/>
      <c r="B507" s="213"/>
      <c r="C507" s="195"/>
      <c r="D507" s="195"/>
      <c r="E507" s="195"/>
    </row>
    <row r="508" spans="1:5" s="42" customFormat="1" x14ac:dyDescent="0.25">
      <c r="A508" s="197"/>
      <c r="B508" s="213"/>
      <c r="C508" s="195"/>
      <c r="D508" s="195"/>
      <c r="E508" s="195"/>
    </row>
    <row r="509" spans="1:5" s="42" customFormat="1" x14ac:dyDescent="0.25">
      <c r="A509" s="197"/>
      <c r="B509" s="213"/>
      <c r="C509" s="195"/>
      <c r="D509" s="195"/>
      <c r="E509" s="195"/>
    </row>
    <row r="510" spans="1:5" s="42" customFormat="1" x14ac:dyDescent="0.25">
      <c r="A510" s="197"/>
      <c r="B510" s="213"/>
      <c r="C510" s="195"/>
      <c r="D510" s="195"/>
      <c r="E510" s="195"/>
    </row>
    <row r="511" spans="1:5" s="42" customFormat="1" x14ac:dyDescent="0.25">
      <c r="A511" s="197"/>
      <c r="B511" s="213"/>
      <c r="C511" s="195"/>
      <c r="D511" s="195"/>
      <c r="E511" s="195"/>
    </row>
    <row r="512" spans="1:5" s="42" customFormat="1" x14ac:dyDescent="0.25">
      <c r="A512" s="197"/>
      <c r="B512" s="213"/>
      <c r="C512" s="195"/>
      <c r="D512" s="195"/>
      <c r="E512" s="195"/>
    </row>
    <row r="513" spans="1:5" s="42" customFormat="1" x14ac:dyDescent="0.25">
      <c r="A513" s="197"/>
      <c r="B513" s="213"/>
      <c r="C513" s="195"/>
      <c r="D513" s="195"/>
      <c r="E513" s="195"/>
    </row>
    <row r="514" spans="1:5" s="42" customFormat="1" x14ac:dyDescent="0.25">
      <c r="A514" s="39"/>
      <c r="B514" s="40"/>
      <c r="C514" s="41"/>
      <c r="D514" s="41"/>
      <c r="E514" s="195"/>
    </row>
    <row r="515" spans="1:5" s="42" customFormat="1" x14ac:dyDescent="0.25">
      <c r="A515" s="39"/>
      <c r="B515" s="40"/>
      <c r="C515" s="41"/>
      <c r="D515" s="41"/>
      <c r="E515" s="195"/>
    </row>
    <row r="516" spans="1:5" s="42" customFormat="1" x14ac:dyDescent="0.25">
      <c r="A516" s="39"/>
      <c r="B516" s="40"/>
      <c r="C516" s="41"/>
      <c r="D516" s="41"/>
      <c r="E516" s="195"/>
    </row>
    <row r="517" spans="1:5" s="42" customFormat="1" x14ac:dyDescent="0.25">
      <c r="A517" s="39"/>
      <c r="B517" s="40"/>
      <c r="C517" s="41"/>
      <c r="D517" s="41"/>
      <c r="E517" s="195"/>
    </row>
    <row r="518" spans="1:5" s="42" customFormat="1" x14ac:dyDescent="0.25">
      <c r="A518" s="39"/>
      <c r="B518" s="40"/>
      <c r="C518" s="41"/>
      <c r="D518" s="41"/>
      <c r="E518" s="195"/>
    </row>
    <row r="519" spans="1:5" s="42" customFormat="1" x14ac:dyDescent="0.25">
      <c r="A519" s="39"/>
      <c r="B519" s="40"/>
      <c r="C519" s="41"/>
      <c r="D519" s="41"/>
      <c r="E519" s="195"/>
    </row>
    <row r="520" spans="1:5" s="42" customFormat="1" x14ac:dyDescent="0.25">
      <c r="A520" s="39"/>
      <c r="B520" s="40"/>
      <c r="C520" s="41"/>
      <c r="D520" s="41"/>
      <c r="E520" s="195"/>
    </row>
    <row r="521" spans="1:5" s="42" customFormat="1" x14ac:dyDescent="0.25">
      <c r="A521" s="39"/>
      <c r="B521" s="40"/>
      <c r="C521" s="41"/>
      <c r="D521" s="41"/>
      <c r="E521" s="195"/>
    </row>
    <row r="522" spans="1:5" s="42" customFormat="1" x14ac:dyDescent="0.25">
      <c r="A522" s="39"/>
      <c r="B522" s="40"/>
      <c r="C522" s="41"/>
      <c r="D522" s="41"/>
      <c r="E522" s="195"/>
    </row>
    <row r="523" spans="1:5" s="42" customFormat="1" x14ac:dyDescent="0.25">
      <c r="A523" s="39"/>
      <c r="B523" s="40"/>
      <c r="C523" s="41"/>
      <c r="D523" s="41"/>
      <c r="E523" s="195"/>
    </row>
    <row r="524" spans="1:5" s="42" customFormat="1" x14ac:dyDescent="0.25">
      <c r="A524" s="39"/>
      <c r="B524" s="40"/>
      <c r="C524" s="41"/>
      <c r="D524" s="41"/>
      <c r="E524" s="195"/>
    </row>
    <row r="525" spans="1:5" s="42" customFormat="1" x14ac:dyDescent="0.25">
      <c r="A525" s="39"/>
      <c r="B525" s="40"/>
      <c r="C525" s="41"/>
      <c r="D525" s="41"/>
      <c r="E525" s="195"/>
    </row>
    <row r="526" spans="1:5" s="42" customFormat="1" x14ac:dyDescent="0.25">
      <c r="A526" s="39"/>
      <c r="B526" s="40"/>
      <c r="C526" s="41"/>
      <c r="D526" s="41"/>
      <c r="E526" s="195"/>
    </row>
    <row r="527" spans="1:5" s="42" customFormat="1" x14ac:dyDescent="0.25">
      <c r="A527" s="39"/>
      <c r="B527" s="40"/>
      <c r="C527" s="41"/>
      <c r="D527" s="41"/>
      <c r="E527" s="195"/>
    </row>
    <row r="528" spans="1:5" s="42" customFormat="1" x14ac:dyDescent="0.25">
      <c r="A528" s="39"/>
      <c r="B528" s="40"/>
      <c r="C528" s="41"/>
      <c r="D528" s="41"/>
      <c r="E528" s="195"/>
    </row>
    <row r="529" spans="1:5" s="42" customFormat="1" x14ac:dyDescent="0.25">
      <c r="A529" s="39"/>
      <c r="B529" s="40"/>
      <c r="C529" s="41"/>
      <c r="D529" s="41"/>
      <c r="E529" s="195"/>
    </row>
    <row r="530" spans="1:5" s="42" customFormat="1" x14ac:dyDescent="0.25">
      <c r="A530" s="39"/>
      <c r="B530" s="40"/>
      <c r="C530" s="41"/>
      <c r="D530" s="41"/>
      <c r="E530" s="195"/>
    </row>
    <row r="531" spans="1:5" s="42" customFormat="1" x14ac:dyDescent="0.25">
      <c r="A531" s="39"/>
      <c r="B531" s="40"/>
      <c r="C531" s="41"/>
      <c r="D531" s="41"/>
      <c r="E531" s="195"/>
    </row>
    <row r="532" spans="1:5" s="42" customFormat="1" x14ac:dyDescent="0.25">
      <c r="A532" s="39"/>
      <c r="B532" s="40"/>
      <c r="C532" s="41"/>
      <c r="D532" s="41"/>
      <c r="E532" s="195"/>
    </row>
    <row r="533" spans="1:5" s="42" customFormat="1" x14ac:dyDescent="0.25">
      <c r="A533" s="39"/>
      <c r="B533" s="40"/>
      <c r="C533" s="41"/>
      <c r="D533" s="41"/>
      <c r="E533" s="195"/>
    </row>
    <row r="534" spans="1:5" s="42" customFormat="1" x14ac:dyDescent="0.25">
      <c r="A534" s="39"/>
      <c r="B534" s="40"/>
      <c r="C534" s="41"/>
      <c r="D534" s="41"/>
      <c r="E534" s="195"/>
    </row>
    <row r="535" spans="1:5" s="42" customFormat="1" x14ac:dyDescent="0.25">
      <c r="A535" s="39"/>
      <c r="B535" s="40"/>
      <c r="C535" s="41"/>
      <c r="D535" s="41"/>
      <c r="E535" s="195"/>
    </row>
    <row r="536" spans="1:5" s="42" customFormat="1" x14ac:dyDescent="0.25">
      <c r="A536" s="39"/>
      <c r="B536" s="40"/>
      <c r="C536" s="41"/>
      <c r="D536" s="41"/>
      <c r="E536" s="195"/>
    </row>
    <row r="537" spans="1:5" s="42" customFormat="1" x14ac:dyDescent="0.25">
      <c r="A537" s="39"/>
      <c r="B537" s="40"/>
      <c r="C537" s="41"/>
      <c r="D537" s="41"/>
      <c r="E537" s="195"/>
    </row>
    <row r="538" spans="1:5" s="42" customFormat="1" x14ac:dyDescent="0.25">
      <c r="A538" s="39"/>
      <c r="B538" s="40"/>
      <c r="C538" s="41"/>
      <c r="D538" s="41"/>
      <c r="E538" s="195"/>
    </row>
    <row r="539" spans="1:5" s="42" customFormat="1" x14ac:dyDescent="0.25">
      <c r="A539" s="39"/>
      <c r="B539" s="40"/>
      <c r="C539" s="41"/>
      <c r="D539" s="41"/>
      <c r="E539" s="195"/>
    </row>
    <row r="540" spans="1:5" s="42" customFormat="1" x14ac:dyDescent="0.25">
      <c r="A540" s="39"/>
      <c r="B540" s="40"/>
      <c r="C540" s="41"/>
      <c r="D540" s="41"/>
      <c r="E540" s="195"/>
    </row>
    <row r="541" spans="1:5" s="42" customFormat="1" x14ac:dyDescent="0.25">
      <c r="A541" s="39"/>
      <c r="B541" s="40"/>
      <c r="C541" s="41"/>
      <c r="D541" s="41"/>
      <c r="E541" s="195"/>
    </row>
    <row r="542" spans="1:5" s="42" customFormat="1" x14ac:dyDescent="0.25">
      <c r="A542" s="39"/>
      <c r="B542" s="40"/>
      <c r="C542" s="41"/>
      <c r="D542" s="41"/>
      <c r="E542" s="195"/>
    </row>
    <row r="543" spans="1:5" s="42" customFormat="1" x14ac:dyDescent="0.25">
      <c r="A543" s="39"/>
      <c r="B543" s="40"/>
      <c r="C543" s="41"/>
      <c r="D543" s="41"/>
      <c r="E543" s="195"/>
    </row>
    <row r="544" spans="1:5" s="42" customFormat="1" x14ac:dyDescent="0.25">
      <c r="A544" s="39"/>
      <c r="B544" s="40"/>
      <c r="C544" s="41"/>
      <c r="D544" s="41"/>
      <c r="E544" s="195"/>
    </row>
    <row r="545" spans="1:5" s="42" customFormat="1" x14ac:dyDescent="0.25">
      <c r="A545" s="39"/>
      <c r="B545" s="40"/>
      <c r="C545" s="41"/>
      <c r="D545" s="41"/>
      <c r="E545" s="195"/>
    </row>
    <row r="546" spans="1:5" s="42" customFormat="1" x14ac:dyDescent="0.25">
      <c r="A546" s="39"/>
      <c r="B546" s="40"/>
      <c r="C546" s="41"/>
      <c r="D546" s="41"/>
      <c r="E546" s="195"/>
    </row>
    <row r="547" spans="1:5" s="42" customFormat="1" x14ac:dyDescent="0.25">
      <c r="A547" s="39"/>
      <c r="B547" s="40"/>
      <c r="C547" s="41"/>
      <c r="D547" s="41"/>
      <c r="E547" s="195"/>
    </row>
    <row r="548" spans="1:5" s="42" customFormat="1" x14ac:dyDescent="0.25">
      <c r="A548" s="39"/>
      <c r="B548" s="40"/>
      <c r="C548" s="41"/>
      <c r="D548" s="41"/>
      <c r="E548" s="195"/>
    </row>
    <row r="549" spans="1:5" s="42" customFormat="1" x14ac:dyDescent="0.25">
      <c r="A549" s="39"/>
      <c r="B549" s="40"/>
      <c r="C549" s="41"/>
      <c r="D549" s="41"/>
      <c r="E549" s="195"/>
    </row>
    <row r="550" spans="1:5" s="42" customFormat="1" x14ac:dyDescent="0.25">
      <c r="A550" s="39"/>
      <c r="B550" s="40"/>
      <c r="C550" s="41"/>
      <c r="D550" s="41"/>
      <c r="E550" s="195"/>
    </row>
    <row r="551" spans="1:5" s="42" customFormat="1" x14ac:dyDescent="0.25">
      <c r="A551" s="39"/>
      <c r="B551" s="40"/>
      <c r="C551" s="41"/>
      <c r="D551" s="41"/>
      <c r="E551" s="195"/>
    </row>
    <row r="552" spans="1:5" s="42" customFormat="1" x14ac:dyDescent="0.25">
      <c r="A552" s="39"/>
      <c r="B552" s="40"/>
      <c r="C552" s="41"/>
      <c r="D552" s="41"/>
      <c r="E552" s="195"/>
    </row>
    <row r="553" spans="1:5" s="42" customFormat="1" x14ac:dyDescent="0.25">
      <c r="A553" s="39"/>
      <c r="B553" s="40"/>
      <c r="C553" s="41"/>
      <c r="D553" s="41"/>
      <c r="E553" s="195"/>
    </row>
    <row r="554" spans="1:5" s="42" customFormat="1" x14ac:dyDescent="0.25">
      <c r="A554" s="39"/>
      <c r="B554" s="40"/>
      <c r="C554" s="41"/>
      <c r="D554" s="41"/>
      <c r="E554" s="195"/>
    </row>
    <row r="555" spans="1:5" s="42" customFormat="1" x14ac:dyDescent="0.25">
      <c r="A555" s="39"/>
      <c r="B555" s="40"/>
      <c r="C555" s="41"/>
      <c r="D555" s="41"/>
      <c r="E555" s="195"/>
    </row>
    <row r="556" spans="1:5" s="42" customFormat="1" x14ac:dyDescent="0.25">
      <c r="A556" s="39"/>
      <c r="B556" s="40"/>
      <c r="C556" s="41"/>
      <c r="D556" s="41"/>
      <c r="E556" s="195"/>
    </row>
    <row r="557" spans="1:5" s="42" customFormat="1" x14ac:dyDescent="0.25">
      <c r="A557" s="39"/>
      <c r="B557" s="40"/>
      <c r="C557" s="41"/>
      <c r="D557" s="41"/>
      <c r="E557" s="195"/>
    </row>
    <row r="558" spans="1:5" s="42" customFormat="1" x14ac:dyDescent="0.25">
      <c r="A558" s="39"/>
      <c r="B558" s="40"/>
      <c r="C558" s="41"/>
      <c r="D558" s="41"/>
      <c r="E558" s="195"/>
    </row>
    <row r="559" spans="1:5" s="42" customFormat="1" x14ac:dyDescent="0.25">
      <c r="A559" s="39"/>
      <c r="B559" s="40"/>
      <c r="C559" s="41"/>
      <c r="D559" s="41"/>
      <c r="E559" s="195"/>
    </row>
    <row r="560" spans="1:5" s="42" customFormat="1" x14ac:dyDescent="0.25">
      <c r="A560" s="39"/>
      <c r="B560" s="40"/>
      <c r="C560" s="41"/>
      <c r="D560" s="41"/>
      <c r="E560" s="195"/>
    </row>
    <row r="561" spans="1:5" s="42" customFormat="1" x14ac:dyDescent="0.25">
      <c r="A561" s="39"/>
      <c r="B561" s="40"/>
      <c r="C561" s="41"/>
      <c r="D561" s="41"/>
      <c r="E561" s="195"/>
    </row>
    <row r="562" spans="1:5" s="42" customFormat="1" x14ac:dyDescent="0.25">
      <c r="A562" s="39"/>
      <c r="B562" s="40"/>
      <c r="C562" s="41"/>
      <c r="D562" s="41"/>
      <c r="E562" s="195"/>
    </row>
    <row r="563" spans="1:5" s="42" customFormat="1" x14ac:dyDescent="0.25">
      <c r="A563" s="39"/>
      <c r="B563" s="40"/>
      <c r="C563" s="41"/>
      <c r="D563" s="41"/>
      <c r="E563" s="195"/>
    </row>
    <row r="564" spans="1:5" s="42" customFormat="1" x14ac:dyDescent="0.25">
      <c r="A564" s="39"/>
      <c r="B564" s="40"/>
      <c r="C564" s="41"/>
      <c r="D564" s="41"/>
      <c r="E564" s="195"/>
    </row>
    <row r="565" spans="1:5" s="42" customFormat="1" x14ac:dyDescent="0.25">
      <c r="A565" s="39"/>
      <c r="B565" s="40"/>
      <c r="C565" s="41"/>
      <c r="D565" s="41"/>
      <c r="E565" s="195"/>
    </row>
    <row r="566" spans="1:5" s="42" customFormat="1" x14ac:dyDescent="0.25">
      <c r="A566" s="39"/>
      <c r="B566" s="40"/>
      <c r="C566" s="41"/>
      <c r="D566" s="41"/>
      <c r="E566" s="195"/>
    </row>
    <row r="567" spans="1:5" s="42" customFormat="1" x14ac:dyDescent="0.25">
      <c r="A567" s="39"/>
      <c r="B567" s="40"/>
      <c r="C567" s="41"/>
      <c r="D567" s="41"/>
      <c r="E567" s="195"/>
    </row>
    <row r="568" spans="1:5" s="42" customFormat="1" x14ac:dyDescent="0.25">
      <c r="A568" s="39"/>
      <c r="B568" s="40"/>
      <c r="C568" s="41"/>
      <c r="D568" s="41"/>
      <c r="E568" s="195"/>
    </row>
    <row r="569" spans="1:5" s="42" customFormat="1" x14ac:dyDescent="0.25">
      <c r="A569" s="39"/>
      <c r="B569" s="40"/>
      <c r="C569" s="41"/>
      <c r="D569" s="41"/>
      <c r="E569" s="195"/>
    </row>
    <row r="570" spans="1:5" s="42" customFormat="1" x14ac:dyDescent="0.25">
      <c r="A570" s="39"/>
      <c r="B570" s="40"/>
      <c r="C570" s="41"/>
      <c r="D570" s="41"/>
      <c r="E570" s="195"/>
    </row>
    <row r="571" spans="1:5" s="42" customFormat="1" x14ac:dyDescent="0.25">
      <c r="A571" s="39"/>
      <c r="B571" s="40"/>
      <c r="C571" s="41"/>
      <c r="D571" s="41"/>
      <c r="E571" s="195"/>
    </row>
    <row r="572" spans="1:5" s="42" customFormat="1" x14ac:dyDescent="0.25">
      <c r="A572" s="39"/>
      <c r="B572" s="40"/>
      <c r="C572" s="41"/>
      <c r="D572" s="41"/>
      <c r="E572" s="195"/>
    </row>
    <row r="573" spans="1:5" s="42" customFormat="1" x14ac:dyDescent="0.25">
      <c r="A573" s="39"/>
      <c r="B573" s="40"/>
      <c r="C573" s="41"/>
      <c r="D573" s="41"/>
      <c r="E573" s="195"/>
    </row>
    <row r="574" spans="1:5" s="42" customFormat="1" x14ac:dyDescent="0.25">
      <c r="A574" s="39"/>
      <c r="B574" s="40"/>
      <c r="C574" s="41"/>
      <c r="D574" s="41"/>
      <c r="E574" s="195"/>
    </row>
    <row r="575" spans="1:5" s="42" customFormat="1" x14ac:dyDescent="0.25">
      <c r="A575" s="39"/>
      <c r="B575" s="40"/>
      <c r="C575" s="41"/>
      <c r="D575" s="41"/>
      <c r="E575" s="195"/>
    </row>
    <row r="576" spans="1:5" s="42" customFormat="1" x14ac:dyDescent="0.25">
      <c r="A576" s="39"/>
      <c r="B576" s="40"/>
      <c r="C576" s="41"/>
      <c r="D576" s="41"/>
      <c r="E576" s="195"/>
    </row>
    <row r="577" spans="1:5" s="42" customFormat="1" x14ac:dyDescent="0.25">
      <c r="A577" s="39"/>
      <c r="B577" s="40"/>
      <c r="C577" s="41"/>
      <c r="D577" s="41"/>
      <c r="E577" s="195"/>
    </row>
    <row r="578" spans="1:5" s="42" customFormat="1" x14ac:dyDescent="0.25">
      <c r="A578" s="39"/>
      <c r="B578" s="40"/>
      <c r="C578" s="41"/>
      <c r="D578" s="41"/>
      <c r="E578" s="195"/>
    </row>
    <row r="579" spans="1:5" s="42" customFormat="1" x14ac:dyDescent="0.25">
      <c r="A579" s="39"/>
      <c r="B579" s="40"/>
      <c r="C579" s="41"/>
      <c r="D579" s="41"/>
      <c r="E579" s="195"/>
    </row>
    <row r="580" spans="1:5" s="42" customFormat="1" x14ac:dyDescent="0.25">
      <c r="A580" s="39"/>
      <c r="B580" s="40"/>
      <c r="C580" s="41"/>
      <c r="D580" s="41"/>
      <c r="E580" s="195"/>
    </row>
    <row r="581" spans="1:5" s="42" customFormat="1" x14ac:dyDescent="0.25">
      <c r="A581" s="39"/>
      <c r="B581" s="40"/>
      <c r="C581" s="41"/>
      <c r="D581" s="41"/>
      <c r="E581" s="195"/>
    </row>
    <row r="582" spans="1:5" s="42" customFormat="1" x14ac:dyDescent="0.25">
      <c r="A582" s="39"/>
      <c r="B582" s="40"/>
      <c r="C582" s="41"/>
      <c r="D582" s="41"/>
      <c r="E582" s="195"/>
    </row>
    <row r="583" spans="1:5" s="42" customFormat="1" x14ac:dyDescent="0.25">
      <c r="A583" s="39"/>
      <c r="B583" s="40"/>
      <c r="C583" s="41"/>
      <c r="D583" s="41"/>
      <c r="E583" s="195"/>
    </row>
    <row r="584" spans="1:5" s="42" customFormat="1" x14ac:dyDescent="0.25">
      <c r="A584" s="39"/>
      <c r="B584" s="40"/>
      <c r="C584" s="41"/>
      <c r="D584" s="41"/>
      <c r="E584" s="195"/>
    </row>
    <row r="585" spans="1:5" s="42" customFormat="1" x14ac:dyDescent="0.25">
      <c r="A585" s="39"/>
      <c r="B585" s="40"/>
      <c r="C585" s="41"/>
      <c r="D585" s="41"/>
      <c r="E585" s="195"/>
    </row>
    <row r="586" spans="1:5" s="42" customFormat="1" x14ac:dyDescent="0.25">
      <c r="A586" s="39"/>
      <c r="B586" s="40"/>
      <c r="C586" s="41"/>
      <c r="D586" s="41"/>
      <c r="E586" s="195"/>
    </row>
    <row r="587" spans="1:5" s="42" customFormat="1" x14ac:dyDescent="0.25">
      <c r="A587" s="39"/>
      <c r="B587" s="40"/>
      <c r="C587" s="41"/>
      <c r="D587" s="41"/>
      <c r="E587" s="195"/>
    </row>
    <row r="588" spans="1:5" s="42" customFormat="1" x14ac:dyDescent="0.25">
      <c r="A588" s="39"/>
      <c r="B588" s="40"/>
      <c r="C588" s="41"/>
      <c r="D588" s="41"/>
      <c r="E588" s="195"/>
    </row>
    <row r="589" spans="1:5" s="42" customFormat="1" x14ac:dyDescent="0.25">
      <c r="A589" s="39"/>
      <c r="B589" s="40"/>
      <c r="C589" s="41"/>
      <c r="D589" s="41"/>
      <c r="E589" s="195"/>
    </row>
    <row r="590" spans="1:5" s="42" customFormat="1" x14ac:dyDescent="0.25">
      <c r="A590" s="39"/>
      <c r="B590" s="40"/>
      <c r="C590" s="41"/>
      <c r="D590" s="41"/>
      <c r="E590" s="195"/>
    </row>
    <row r="591" spans="1:5" s="42" customFormat="1" x14ac:dyDescent="0.25">
      <c r="A591" s="39"/>
      <c r="B591" s="40"/>
      <c r="C591" s="41"/>
      <c r="D591" s="41"/>
      <c r="E591" s="195"/>
    </row>
    <row r="592" spans="1:5" s="42" customFormat="1" x14ac:dyDescent="0.25">
      <c r="A592" s="39"/>
      <c r="B592" s="40"/>
      <c r="C592" s="41"/>
      <c r="D592" s="41"/>
      <c r="E592" s="195"/>
    </row>
    <row r="593" spans="1:5" s="42" customFormat="1" x14ac:dyDescent="0.25">
      <c r="A593" s="39"/>
      <c r="B593" s="40"/>
      <c r="C593" s="41"/>
      <c r="D593" s="41"/>
      <c r="E593" s="195"/>
    </row>
    <row r="594" spans="1:5" s="42" customFormat="1" x14ac:dyDescent="0.25">
      <c r="A594" s="39"/>
      <c r="B594" s="40"/>
      <c r="C594" s="41"/>
      <c r="D594" s="41"/>
      <c r="E594" s="195"/>
    </row>
    <row r="595" spans="1:5" s="42" customFormat="1" x14ac:dyDescent="0.25">
      <c r="A595" s="39"/>
      <c r="B595" s="40"/>
      <c r="C595" s="41"/>
      <c r="D595" s="41"/>
      <c r="E595" s="195"/>
    </row>
    <row r="596" spans="1:5" s="42" customFormat="1" x14ac:dyDescent="0.25">
      <c r="A596" s="39"/>
      <c r="B596" s="40"/>
      <c r="C596" s="41"/>
      <c r="D596" s="41"/>
      <c r="E596" s="195"/>
    </row>
    <row r="597" spans="1:5" s="42" customFormat="1" x14ac:dyDescent="0.25">
      <c r="A597" s="39"/>
      <c r="B597" s="40"/>
      <c r="C597" s="41"/>
      <c r="D597" s="41"/>
      <c r="E597" s="195"/>
    </row>
    <row r="598" spans="1:5" s="42" customFormat="1" x14ac:dyDescent="0.25">
      <c r="A598" s="39"/>
      <c r="B598" s="40"/>
      <c r="C598" s="41"/>
      <c r="D598" s="41"/>
      <c r="E598" s="195"/>
    </row>
    <row r="599" spans="1:5" s="42" customFormat="1" x14ac:dyDescent="0.25">
      <c r="A599" s="39"/>
      <c r="B599" s="40"/>
      <c r="C599" s="41"/>
      <c r="D599" s="41"/>
      <c r="E599" s="195"/>
    </row>
    <row r="600" spans="1:5" s="42" customFormat="1" x14ac:dyDescent="0.25">
      <c r="A600" s="39"/>
      <c r="B600" s="40"/>
      <c r="C600" s="41"/>
      <c r="D600" s="41"/>
      <c r="E600" s="195"/>
    </row>
    <row r="601" spans="1:5" s="42" customFormat="1" x14ac:dyDescent="0.25">
      <c r="A601" s="39"/>
      <c r="B601" s="40"/>
      <c r="C601" s="41"/>
      <c r="D601" s="41"/>
      <c r="E601" s="195"/>
    </row>
    <row r="602" spans="1:5" s="42" customFormat="1" x14ac:dyDescent="0.25">
      <c r="A602" s="39"/>
      <c r="B602" s="40"/>
      <c r="C602" s="41"/>
      <c r="D602" s="41"/>
      <c r="E602" s="195"/>
    </row>
    <row r="603" spans="1:5" s="42" customFormat="1" x14ac:dyDescent="0.25">
      <c r="A603" s="39"/>
      <c r="B603" s="40"/>
      <c r="C603" s="41"/>
      <c r="D603" s="41"/>
      <c r="E603" s="195"/>
    </row>
    <row r="604" spans="1:5" s="42" customFormat="1" x14ac:dyDescent="0.25">
      <c r="A604" s="39"/>
      <c r="B604" s="40"/>
      <c r="C604" s="41"/>
      <c r="D604" s="41"/>
      <c r="E604" s="195"/>
    </row>
    <row r="605" spans="1:5" s="42" customFormat="1" x14ac:dyDescent="0.25">
      <c r="A605" s="39"/>
      <c r="B605" s="40"/>
      <c r="C605" s="41"/>
      <c r="D605" s="41"/>
      <c r="E605" s="195"/>
    </row>
    <row r="606" spans="1:5" s="42" customFormat="1" x14ac:dyDescent="0.25">
      <c r="A606" s="39"/>
      <c r="B606" s="40"/>
      <c r="C606" s="41"/>
      <c r="D606" s="41"/>
      <c r="E606" s="195"/>
    </row>
    <row r="607" spans="1:5" s="42" customFormat="1" x14ac:dyDescent="0.25">
      <c r="A607" s="39"/>
      <c r="B607" s="40"/>
      <c r="C607" s="41"/>
      <c r="D607" s="41"/>
      <c r="E607" s="195"/>
    </row>
    <row r="608" spans="1:5" s="42" customFormat="1" x14ac:dyDescent="0.25">
      <c r="A608" s="39"/>
      <c r="B608" s="40"/>
      <c r="C608" s="41"/>
      <c r="D608" s="41"/>
      <c r="E608" s="195"/>
    </row>
    <row r="609" spans="1:5" s="42" customFormat="1" x14ac:dyDescent="0.25">
      <c r="A609" s="39"/>
      <c r="B609" s="40"/>
      <c r="C609" s="41"/>
      <c r="D609" s="41"/>
      <c r="E609" s="195"/>
    </row>
    <row r="610" spans="1:5" s="42" customFormat="1" x14ac:dyDescent="0.25">
      <c r="A610" s="39"/>
      <c r="B610" s="40"/>
      <c r="C610" s="41"/>
      <c r="D610" s="41"/>
      <c r="E610" s="195"/>
    </row>
    <row r="611" spans="1:5" s="42" customFormat="1" x14ac:dyDescent="0.25">
      <c r="A611" s="39"/>
      <c r="B611" s="40"/>
      <c r="C611" s="41"/>
      <c r="D611" s="41"/>
      <c r="E611" s="195"/>
    </row>
    <row r="612" spans="1:5" s="42" customFormat="1" x14ac:dyDescent="0.25">
      <c r="A612" s="39"/>
      <c r="B612" s="40"/>
      <c r="C612" s="41"/>
      <c r="D612" s="41"/>
      <c r="E612" s="195"/>
    </row>
    <row r="613" spans="1:5" s="42" customFormat="1" x14ac:dyDescent="0.25">
      <c r="A613" s="39"/>
      <c r="B613" s="40"/>
      <c r="C613" s="41"/>
      <c r="D613" s="41"/>
      <c r="E613" s="195"/>
    </row>
    <row r="614" spans="1:5" s="42" customFormat="1" x14ac:dyDescent="0.25">
      <c r="A614" s="39"/>
      <c r="B614" s="40"/>
      <c r="C614" s="41"/>
      <c r="D614" s="41"/>
      <c r="E614" s="195"/>
    </row>
    <row r="615" spans="1:5" s="42" customFormat="1" x14ac:dyDescent="0.25">
      <c r="A615" s="39"/>
      <c r="B615" s="40"/>
      <c r="C615" s="41"/>
      <c r="D615" s="41"/>
      <c r="E615" s="195"/>
    </row>
    <row r="616" spans="1:5" s="42" customFormat="1" x14ac:dyDescent="0.25">
      <c r="A616" s="39"/>
      <c r="B616" s="40"/>
      <c r="C616" s="41"/>
      <c r="D616" s="41"/>
      <c r="E616" s="195"/>
    </row>
    <row r="617" spans="1:5" s="42" customFormat="1" x14ac:dyDescent="0.25">
      <c r="A617" s="39"/>
      <c r="B617" s="40"/>
      <c r="C617" s="41"/>
      <c r="D617" s="41"/>
      <c r="E617" s="195"/>
    </row>
    <row r="618" spans="1:5" s="42" customFormat="1" x14ac:dyDescent="0.25">
      <c r="A618" s="39"/>
      <c r="B618" s="40"/>
      <c r="C618" s="41"/>
      <c r="D618" s="41"/>
      <c r="E618" s="195"/>
    </row>
    <row r="619" spans="1:5" s="42" customFormat="1" x14ac:dyDescent="0.25">
      <c r="A619" s="39"/>
      <c r="B619" s="40"/>
      <c r="C619" s="41"/>
      <c r="D619" s="41"/>
      <c r="E619" s="195"/>
    </row>
    <row r="620" spans="1:5" s="42" customFormat="1" x14ac:dyDescent="0.25">
      <c r="A620" s="39"/>
      <c r="B620" s="40"/>
      <c r="C620" s="41"/>
      <c r="D620" s="41"/>
      <c r="E620" s="195"/>
    </row>
    <row r="621" spans="1:5" s="42" customFormat="1" x14ac:dyDescent="0.25">
      <c r="A621" s="39"/>
      <c r="B621" s="40"/>
      <c r="C621" s="41"/>
      <c r="D621" s="41"/>
      <c r="E621" s="195"/>
    </row>
    <row r="622" spans="1:5" s="42" customFormat="1" x14ac:dyDescent="0.25">
      <c r="A622" s="39"/>
      <c r="B622" s="40"/>
      <c r="C622" s="41"/>
      <c r="D622" s="41"/>
      <c r="E622" s="195"/>
    </row>
    <row r="623" spans="1:5" s="42" customFormat="1" x14ac:dyDescent="0.25">
      <c r="A623" s="39"/>
      <c r="B623" s="40"/>
      <c r="C623" s="41"/>
      <c r="D623" s="41"/>
      <c r="E623" s="195"/>
    </row>
    <row r="624" spans="1:5" s="42" customFormat="1" x14ac:dyDescent="0.25">
      <c r="A624" s="39"/>
      <c r="B624" s="40"/>
      <c r="C624" s="41"/>
      <c r="D624" s="41"/>
      <c r="E624" s="195"/>
    </row>
    <row r="625" spans="1:5" s="42" customFormat="1" x14ac:dyDescent="0.25">
      <c r="A625" s="39"/>
      <c r="B625" s="40"/>
      <c r="C625" s="41"/>
      <c r="D625" s="41"/>
      <c r="E625" s="195"/>
    </row>
    <row r="626" spans="1:5" s="42" customFormat="1" x14ac:dyDescent="0.25">
      <c r="A626" s="39"/>
      <c r="B626" s="40"/>
      <c r="C626" s="41"/>
      <c r="D626" s="41"/>
      <c r="E626" s="195"/>
    </row>
    <row r="627" spans="1:5" s="42" customFormat="1" x14ac:dyDescent="0.25">
      <c r="A627" s="39"/>
      <c r="B627" s="40"/>
      <c r="C627" s="41"/>
      <c r="D627" s="41"/>
      <c r="E627" s="195"/>
    </row>
    <row r="628" spans="1:5" s="42" customFormat="1" x14ac:dyDescent="0.25">
      <c r="A628" s="39"/>
      <c r="B628" s="40"/>
      <c r="C628" s="41"/>
      <c r="D628" s="41"/>
      <c r="E628" s="195"/>
    </row>
    <row r="629" spans="1:5" s="42" customFormat="1" x14ac:dyDescent="0.25">
      <c r="A629" s="39"/>
      <c r="B629" s="40"/>
      <c r="C629" s="41"/>
      <c r="D629" s="41"/>
      <c r="E629" s="195"/>
    </row>
    <row r="630" spans="1:5" s="42" customFormat="1" x14ac:dyDescent="0.25">
      <c r="A630" s="39"/>
      <c r="B630" s="40"/>
      <c r="C630" s="41"/>
      <c r="D630" s="41"/>
      <c r="E630" s="195"/>
    </row>
    <row r="631" spans="1:5" s="42" customFormat="1" x14ac:dyDescent="0.25">
      <c r="A631" s="39"/>
      <c r="B631" s="40"/>
      <c r="C631" s="41"/>
      <c r="D631" s="41"/>
      <c r="E631" s="195"/>
    </row>
    <row r="632" spans="1:5" s="42" customFormat="1" x14ac:dyDescent="0.25">
      <c r="A632" s="39"/>
      <c r="B632" s="40"/>
      <c r="C632" s="41"/>
      <c r="D632" s="41"/>
      <c r="E632" s="195"/>
    </row>
    <row r="633" spans="1:5" s="42" customFormat="1" x14ac:dyDescent="0.25">
      <c r="A633" s="39"/>
      <c r="B633" s="40"/>
      <c r="C633" s="41"/>
      <c r="D633" s="41"/>
      <c r="E633" s="195"/>
    </row>
    <row r="634" spans="1:5" s="42" customFormat="1" x14ac:dyDescent="0.25">
      <c r="A634" s="39"/>
      <c r="B634" s="40"/>
      <c r="C634" s="41"/>
      <c r="D634" s="41"/>
      <c r="E634" s="195"/>
    </row>
    <row r="635" spans="1:5" s="42" customFormat="1" x14ac:dyDescent="0.25">
      <c r="A635" s="39"/>
      <c r="B635" s="40"/>
      <c r="C635" s="41"/>
      <c r="D635" s="41"/>
      <c r="E635" s="195"/>
    </row>
    <row r="636" spans="1:5" s="42" customFormat="1" x14ac:dyDescent="0.25">
      <c r="A636" s="39"/>
      <c r="B636" s="40"/>
      <c r="C636" s="41"/>
      <c r="D636" s="41"/>
      <c r="E636" s="195"/>
    </row>
    <row r="637" spans="1:5" s="42" customFormat="1" x14ac:dyDescent="0.25">
      <c r="A637" s="39"/>
      <c r="B637" s="40"/>
      <c r="C637" s="41"/>
      <c r="D637" s="41"/>
      <c r="E637" s="195"/>
    </row>
    <row r="638" spans="1:5" s="42" customFormat="1" x14ac:dyDescent="0.25">
      <c r="A638" s="39"/>
      <c r="B638" s="40"/>
      <c r="C638" s="41"/>
      <c r="D638" s="41"/>
      <c r="E638" s="195"/>
    </row>
    <row r="639" spans="1:5" s="42" customFormat="1" x14ac:dyDescent="0.25">
      <c r="A639" s="39"/>
      <c r="B639" s="40"/>
      <c r="C639" s="41"/>
      <c r="D639" s="41"/>
      <c r="E639" s="195"/>
    </row>
    <row r="640" spans="1:5" s="42" customFormat="1" x14ac:dyDescent="0.25">
      <c r="A640" s="39"/>
      <c r="B640" s="40"/>
      <c r="C640" s="41"/>
      <c r="D640" s="41"/>
      <c r="E640" s="195"/>
    </row>
    <row r="641" spans="1:5" s="42" customFormat="1" x14ac:dyDescent="0.25">
      <c r="A641" s="39"/>
      <c r="B641" s="40"/>
      <c r="C641" s="41"/>
      <c r="D641" s="41"/>
      <c r="E641" s="195"/>
    </row>
    <row r="642" spans="1:5" s="42" customFormat="1" x14ac:dyDescent="0.25">
      <c r="A642" s="39"/>
      <c r="B642" s="40"/>
      <c r="C642" s="41"/>
      <c r="D642" s="41"/>
      <c r="E642" s="195"/>
    </row>
    <row r="643" spans="1:5" s="42" customFormat="1" x14ac:dyDescent="0.25">
      <c r="A643" s="39"/>
      <c r="B643" s="40"/>
      <c r="C643" s="41"/>
      <c r="D643" s="41"/>
      <c r="E643" s="195"/>
    </row>
    <row r="725" spans="1:5" x14ac:dyDescent="0.25">
      <c r="A725"/>
      <c r="B725" s="43"/>
      <c r="C725" s="44"/>
      <c r="D725" s="44"/>
      <c r="E725" s="196"/>
    </row>
    <row r="735" spans="1:5" s="47" customFormat="1" ht="12.75" x14ac:dyDescent="0.2">
      <c r="A735" s="30"/>
      <c r="B735" s="45"/>
      <c r="C735" s="46"/>
      <c r="D735" s="46"/>
      <c r="E735" s="195"/>
    </row>
    <row r="2638" spans="1:5" x14ac:dyDescent="0.25">
      <c r="A2638"/>
      <c r="B2638"/>
      <c r="C2638" s="44"/>
      <c r="D2638" s="44"/>
      <c r="E2638" s="196"/>
    </row>
  </sheetData>
  <sheetProtection algorithmName="SHA-512" hashValue="w2Enagw0s8ChDesLwC6pEQ9TQ7abBdFDmAw/smqj6eDh2qwlEBATkgRBbpWgxB412h7KYQgr5X7hOEC8zbew4w==" saltValue="eK2XCyFePzs+R8doYpxLj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61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P4" sqref="P4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7" hidden="1" customWidth="1"/>
    <col min="4" max="4" width="4.85546875" style="77" hidden="1" customWidth="1"/>
    <col min="5" max="5" width="4.140625" style="50" customWidth="1"/>
    <col min="6" max="6" width="4.7109375" style="108" customWidth="1"/>
    <col min="7" max="7" width="13.140625" style="109" customWidth="1"/>
    <col min="8" max="8" width="5.5703125" style="110" hidden="1" customWidth="1"/>
    <col min="9" max="9" width="5.7109375" style="110" customWidth="1"/>
    <col min="10" max="10" width="29.85546875" style="45" customWidth="1"/>
    <col min="11" max="11" width="13.5703125" style="113" customWidth="1"/>
    <col min="12" max="12" width="13" style="113" customWidth="1"/>
    <col min="13" max="13" width="12.7109375" style="240" customWidth="1"/>
    <col min="14" max="14" width="10" style="241" customWidth="1"/>
    <col min="15" max="15" width="16" customWidth="1"/>
  </cols>
  <sheetData>
    <row r="1" spans="1:14" ht="32.25" customHeight="1" x14ac:dyDescent="0.25">
      <c r="C1" s="50"/>
      <c r="D1" s="50"/>
      <c r="E1" s="277" t="s">
        <v>317</v>
      </c>
      <c r="F1" s="277"/>
      <c r="G1" s="277"/>
      <c r="H1" s="277"/>
      <c r="I1" s="277"/>
      <c r="J1" s="277"/>
      <c r="K1" s="51"/>
      <c r="L1" s="51"/>
      <c r="M1" s="214"/>
      <c r="N1" s="215"/>
    </row>
    <row r="2" spans="1:14" ht="112.5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2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5.5" x14ac:dyDescent="0.2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SUM(K17,K196,K1033)</f>
        <v>4434993</v>
      </c>
      <c r="L5" s="76">
        <f t="shared" ref="L5:M5" si="4">SUM(L17,L196,L1033)</f>
        <v>671396</v>
      </c>
      <c r="M5" s="76">
        <f t="shared" si="4"/>
        <v>5106389</v>
      </c>
      <c r="N5" s="218"/>
    </row>
    <row r="6" spans="1:14" ht="25.5" x14ac:dyDescent="0.2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M16" si="5">SUMIF($F$20:$F$1286,$G6,K$20:K$1286)</f>
        <v>83010</v>
      </c>
      <c r="L6" s="76">
        <f t="shared" si="5"/>
        <v>-18440</v>
      </c>
      <c r="M6" s="220">
        <f t="shared" si="5"/>
        <v>64570</v>
      </c>
      <c r="N6" s="218"/>
    </row>
    <row r="7" spans="1:14" ht="25.5" x14ac:dyDescent="0.2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432920</v>
      </c>
      <c r="L7" s="76">
        <f t="shared" si="5"/>
        <v>111772</v>
      </c>
      <c r="M7" s="220">
        <f t="shared" si="5"/>
        <v>544692</v>
      </c>
      <c r="N7" s="218"/>
    </row>
    <row r="8" spans="1:14" ht="25.5" x14ac:dyDescent="0.2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191123</v>
      </c>
      <c r="L8" s="76">
        <f t="shared" si="5"/>
        <v>0</v>
      </c>
      <c r="M8" s="220">
        <f t="shared" si="5"/>
        <v>191123</v>
      </c>
      <c r="N8" s="218"/>
    </row>
    <row r="9" spans="1:14" ht="25.5" x14ac:dyDescent="0.2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0</v>
      </c>
      <c r="L9" s="76">
        <f t="shared" si="5"/>
        <v>0</v>
      </c>
      <c r="M9" s="220">
        <f t="shared" si="5"/>
        <v>0</v>
      </c>
      <c r="N9" s="218"/>
    </row>
    <row r="10" spans="1:14" ht="25.5" x14ac:dyDescent="0.2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140</v>
      </c>
      <c r="L10" s="76">
        <f t="shared" si="5"/>
        <v>689</v>
      </c>
      <c r="M10" s="220">
        <f t="shared" si="5"/>
        <v>829</v>
      </c>
      <c r="N10" s="218"/>
    </row>
    <row r="11" spans="1:14" ht="25.5" x14ac:dyDescent="0.2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9000</v>
      </c>
      <c r="L11" s="76">
        <f t="shared" si="5"/>
        <v>39375</v>
      </c>
      <c r="M11" s="220">
        <f t="shared" si="5"/>
        <v>48375</v>
      </c>
      <c r="N11" s="218"/>
    </row>
    <row r="12" spans="1:14" x14ac:dyDescent="0.2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3715500</v>
      </c>
      <c r="L12" s="76">
        <f t="shared" si="5"/>
        <v>538000</v>
      </c>
      <c r="M12" s="220">
        <f t="shared" si="5"/>
        <v>4253500</v>
      </c>
      <c r="N12" s="218"/>
    </row>
    <row r="13" spans="1:14" ht="25.5" x14ac:dyDescent="0.2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5"/>
        <v>0</v>
      </c>
      <c r="M13" s="220">
        <f t="shared" si="5"/>
        <v>0</v>
      </c>
      <c r="N13" s="218"/>
    </row>
    <row r="14" spans="1:14" ht="25.5" x14ac:dyDescent="0.2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3300</v>
      </c>
      <c r="L14" s="76">
        <f t="shared" si="5"/>
        <v>0</v>
      </c>
      <c r="M14" s="220">
        <f t="shared" si="5"/>
        <v>3300</v>
      </c>
      <c r="N14" s="218"/>
    </row>
    <row r="15" spans="1:14" ht="51" x14ac:dyDescent="0.2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5"/>
        <v>0</v>
      </c>
      <c r="M15" s="220">
        <f t="shared" si="5"/>
        <v>0</v>
      </c>
      <c r="N15" s="218"/>
    </row>
    <row r="16" spans="1:14" ht="25.5" x14ac:dyDescent="0.2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5"/>
        <v>0</v>
      </c>
      <c r="M16" s="220">
        <f t="shared" si="5"/>
        <v>0</v>
      </c>
      <c r="N16" s="218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7" t="str">
        <f t="shared" ref="C17:C82" si="7">IF(H17&gt;0,LEFT(E17,3),"  ")</f>
        <v xml:space="preserve">  </v>
      </c>
      <c r="D17" s="67" t="str">
        <f t="shared" ref="D17:D82" si="8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432920</v>
      </c>
      <c r="L17" s="79">
        <f>SUM(L18,L31,L39,L80)</f>
        <v>111772</v>
      </c>
      <c r="M17" s="221">
        <f>SUM(M18,M31,M39,M80)</f>
        <v>544692</v>
      </c>
      <c r="N17" s="222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7" t="str">
        <f t="shared" si="7"/>
        <v xml:space="preserve">  </v>
      </c>
      <c r="D18" s="67" t="str">
        <f t="shared" si="8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3000</v>
      </c>
      <c r="L18" s="93">
        <f>SUM(L20)</f>
        <v>8188</v>
      </c>
      <c r="M18" s="223">
        <f>SUM(M20)</f>
        <v>11188</v>
      </c>
      <c r="N18" s="222"/>
    </row>
    <row r="19" spans="1:14" ht="25.5" x14ac:dyDescent="0.25">
      <c r="B19" s="49" t="str">
        <f t="shared" ref="B19:B85" si="9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3000</v>
      </c>
      <c r="L19" s="89">
        <f>SUMIF($F20:$F30,$G19,L20:L30)</f>
        <v>8188</v>
      </c>
      <c r="M19" s="224">
        <f>SUMIF($F20:$F30,$G19,M20:M30)</f>
        <v>11188</v>
      </c>
      <c r="N19" s="218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7" t="str">
        <f t="shared" si="7"/>
        <v xml:space="preserve">  </v>
      </c>
      <c r="D20" s="67" t="str">
        <f t="shared" si="8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0">SUM(K21)</f>
        <v>3000</v>
      </c>
      <c r="L20" s="72">
        <f t="shared" ref="L20:M20" si="11">SUM(L21)</f>
        <v>8188</v>
      </c>
      <c r="M20" s="225">
        <f t="shared" si="11"/>
        <v>11188</v>
      </c>
      <c r="N20" s="226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7" t="str">
        <f t="shared" si="7"/>
        <v xml:space="preserve">  </v>
      </c>
      <c r="D21" s="67" t="str">
        <f t="shared" si="8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2">SUM(K22,K24)</f>
        <v>3000</v>
      </c>
      <c r="L21" s="72">
        <f t="shared" ref="L21:M21" si="13">SUM(L22,L24)</f>
        <v>8188</v>
      </c>
      <c r="M21" s="225">
        <f t="shared" si="13"/>
        <v>11188</v>
      </c>
      <c r="N21" s="227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7" t="str">
        <f t="shared" si="7"/>
        <v xml:space="preserve">  </v>
      </c>
      <c r="D22" s="67" t="str">
        <f t="shared" si="8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500</v>
      </c>
      <c r="L22" s="72">
        <f>SUM(L23)</f>
        <v>-500</v>
      </c>
      <c r="M22" s="225">
        <f>SUM(M23)</f>
        <v>0</v>
      </c>
      <c r="N22" s="222"/>
    </row>
    <row r="23" spans="1:14" x14ac:dyDescent="0.25">
      <c r="A23" s="48">
        <f t="shared" si="6"/>
        <v>4212</v>
      </c>
      <c r="B23" s="49">
        <f t="shared" si="9"/>
        <v>12</v>
      </c>
      <c r="C23" s="67" t="str">
        <f t="shared" si="7"/>
        <v>091</v>
      </c>
      <c r="D23" s="67" t="str">
        <f t="shared" si="8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>
        <v>500</v>
      </c>
      <c r="L23" s="116">
        <v>-500</v>
      </c>
      <c r="M23" s="228">
        <f>K23+L23</f>
        <v>0</v>
      </c>
      <c r="N23" s="222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7" t="str">
        <f t="shared" si="7"/>
        <v xml:space="preserve">  </v>
      </c>
      <c r="D24" s="67" t="str">
        <f t="shared" si="8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2500</v>
      </c>
      <c r="L24" s="72">
        <f>SUM(L25:L29)</f>
        <v>8688</v>
      </c>
      <c r="M24" s="225">
        <f>SUM(M25:M29)</f>
        <v>11188</v>
      </c>
      <c r="N24" s="218"/>
    </row>
    <row r="25" spans="1:14" x14ac:dyDescent="0.25">
      <c r="A25" s="48">
        <f t="shared" si="6"/>
        <v>4221</v>
      </c>
      <c r="B25" s="49">
        <f t="shared" si="9"/>
        <v>12</v>
      </c>
      <c r="C25" s="67" t="str">
        <f t="shared" si="7"/>
        <v>091</v>
      </c>
      <c r="D25" s="67" t="str">
        <f t="shared" si="8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>
        <v>500</v>
      </c>
      <c r="L25" s="116">
        <v>10688</v>
      </c>
      <c r="M25" s="228">
        <f>K25+L25</f>
        <v>11188</v>
      </c>
      <c r="N25" s="222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7" t="str">
        <f t="shared" si="7"/>
        <v>091</v>
      </c>
      <c r="D26" s="67" t="str">
        <f t="shared" si="8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>
        <v>500</v>
      </c>
      <c r="L26" s="116">
        <v>-500</v>
      </c>
      <c r="M26" s="228">
        <f t="shared" ref="M26:M29" si="14">K26+L26</f>
        <v>0</v>
      </c>
      <c r="N26" s="222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7" t="str">
        <f t="shared" si="7"/>
        <v>091</v>
      </c>
      <c r="D27" s="67" t="str">
        <f t="shared" si="8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>
        <v>500</v>
      </c>
      <c r="L27" s="116">
        <v>-500</v>
      </c>
      <c r="M27" s="228">
        <f t="shared" si="14"/>
        <v>0</v>
      </c>
      <c r="N27" s="222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7" t="str">
        <f t="shared" si="7"/>
        <v>091</v>
      </c>
      <c r="D28" s="67" t="str">
        <f t="shared" si="8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>
        <v>500</v>
      </c>
      <c r="L28" s="116">
        <v>-500</v>
      </c>
      <c r="M28" s="228">
        <f t="shared" si="14"/>
        <v>0</v>
      </c>
      <c r="N28" s="222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7" t="str">
        <f t="shared" si="7"/>
        <v>091</v>
      </c>
      <c r="D29" s="67" t="str">
        <f t="shared" si="8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>
        <v>500</v>
      </c>
      <c r="L29" s="116">
        <v>-500</v>
      </c>
      <c r="M29" s="228">
        <f t="shared" si="14"/>
        <v>0</v>
      </c>
      <c r="N29" s="222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7" t="str">
        <f t="shared" si="7"/>
        <v xml:space="preserve">  </v>
      </c>
      <c r="D30" s="67" t="str">
        <f t="shared" si="8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8.25" x14ac:dyDescent="0.25">
      <c r="A31" s="48" t="str">
        <f t="shared" si="6"/>
        <v>K 7006 07</v>
      </c>
      <c r="B31" s="49">
        <f t="shared" si="9"/>
        <v>0</v>
      </c>
      <c r="C31" s="67" t="str">
        <f t="shared" si="7"/>
        <v>091</v>
      </c>
      <c r="D31" s="67" t="str">
        <f t="shared" si="8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12728</v>
      </c>
      <c r="L31" s="81">
        <f>SUM(L33)</f>
        <v>113584</v>
      </c>
      <c r="M31" s="229">
        <f>SUM(M33)</f>
        <v>126312</v>
      </c>
      <c r="N31" s="218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7" t="str">
        <f t="shared" si="7"/>
        <v xml:space="preserve">  </v>
      </c>
      <c r="D32" s="67" t="str">
        <f t="shared" si="8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5">SUMIF($F33:$F38,$G32,K33:K38)</f>
        <v>12728</v>
      </c>
      <c r="L32" s="89">
        <f t="shared" ref="L32:M32" si="16">SUMIF($F33:$F38,$G32,L33:L38)</f>
        <v>113584</v>
      </c>
      <c r="M32" s="224">
        <f t="shared" si="16"/>
        <v>126312</v>
      </c>
      <c r="N32" s="218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7" t="str">
        <f t="shared" si="7"/>
        <v xml:space="preserve">  </v>
      </c>
      <c r="D33" s="67" t="str">
        <f t="shared" si="8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7">SUM(K34)</f>
        <v>12728</v>
      </c>
      <c r="L33" s="72">
        <f t="shared" ref="L33:M33" si="18">SUM(L34)</f>
        <v>113584</v>
      </c>
      <c r="M33" s="225">
        <f t="shared" si="18"/>
        <v>126312</v>
      </c>
      <c r="N33" s="222"/>
    </row>
    <row r="34" spans="1:14" x14ac:dyDescent="0.25">
      <c r="B34" s="49" t="str">
        <f t="shared" si="9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12728</v>
      </c>
      <c r="L34" s="72">
        <f>SUM(L35)</f>
        <v>113584</v>
      </c>
      <c r="M34" s="225">
        <f>SUM(M35)</f>
        <v>126312</v>
      </c>
      <c r="N34" s="222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7" t="str">
        <f t="shared" si="7"/>
        <v xml:space="preserve">  </v>
      </c>
      <c r="D35" s="67" t="str">
        <f t="shared" si="8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19">SUM(K36:K37)</f>
        <v>12728</v>
      </c>
      <c r="L35" s="72">
        <f t="shared" ref="L35:M35" si="20">SUM(L36:L37)</f>
        <v>113584</v>
      </c>
      <c r="M35" s="225">
        <f t="shared" si="20"/>
        <v>126312</v>
      </c>
      <c r="N35" s="218"/>
    </row>
    <row r="36" spans="1:14" ht="25.5" x14ac:dyDescent="0.25">
      <c r="A36" s="48">
        <f t="shared" si="6"/>
        <v>3232</v>
      </c>
      <c r="B36" s="49" t="str">
        <f t="shared" si="9"/>
        <v xml:space="preserve"> </v>
      </c>
      <c r="C36" s="67" t="str">
        <f t="shared" si="7"/>
        <v xml:space="preserve">  </v>
      </c>
      <c r="D36" s="67" t="str">
        <f t="shared" si="8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>
        <v>12728</v>
      </c>
      <c r="L36" s="116">
        <v>110459</v>
      </c>
      <c r="M36" s="228">
        <f>K36+L36</f>
        <v>123187</v>
      </c>
      <c r="N36" s="222">
        <v>121</v>
      </c>
    </row>
    <row r="37" spans="1:14" x14ac:dyDescent="0.25">
      <c r="A37" s="48">
        <f t="shared" si="6"/>
        <v>3237</v>
      </c>
      <c r="B37" s="49" t="str">
        <f t="shared" si="9"/>
        <v xml:space="preserve"> </v>
      </c>
      <c r="C37" s="67" t="str">
        <f t="shared" si="7"/>
        <v xml:space="preserve">  </v>
      </c>
      <c r="D37" s="67" t="str">
        <f t="shared" si="8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>
        <v>3125</v>
      </c>
      <c r="M37" s="228">
        <f>K37+L37</f>
        <v>3125</v>
      </c>
      <c r="N37" s="222">
        <v>121</v>
      </c>
    </row>
    <row r="38" spans="1:14" x14ac:dyDescent="0.25">
      <c r="A38" s="48">
        <f t="shared" si="6"/>
        <v>0</v>
      </c>
      <c r="B38" s="49">
        <f t="shared" si="9"/>
        <v>0</v>
      </c>
      <c r="C38" s="67" t="str">
        <f t="shared" si="7"/>
        <v/>
      </c>
      <c r="D38" s="67" t="str">
        <f t="shared" si="8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8.25" x14ac:dyDescent="0.25">
      <c r="A39" s="48" t="str">
        <f>G39</f>
        <v>A 7006 04</v>
      </c>
      <c r="B39" s="49">
        <f t="shared" si="9"/>
        <v>0</v>
      </c>
      <c r="C39" s="67" t="str">
        <f t="shared" si="7"/>
        <v>091</v>
      </c>
      <c r="D39" s="67" t="str">
        <f t="shared" si="8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161592</v>
      </c>
      <c r="L39" s="93">
        <f>SUM(L41)</f>
        <v>0</v>
      </c>
      <c r="M39" s="223">
        <f>SUM(M41)</f>
        <v>161592</v>
      </c>
      <c r="N39" s="230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7" t="str">
        <f t="shared" si="7"/>
        <v xml:space="preserve">  </v>
      </c>
      <c r="D40" s="67" t="str">
        <f t="shared" si="8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1">SUMIF($F41:$F79,$G40,K41:K79)</f>
        <v>161592</v>
      </c>
      <c r="L40" s="89">
        <f t="shared" ref="L40:M40" si="22">SUMIF($F41:$F79,$G40,L41:L79)</f>
        <v>0</v>
      </c>
      <c r="M40" s="224">
        <f t="shared" si="22"/>
        <v>161592</v>
      </c>
      <c r="N40" s="218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7" t="str">
        <f t="shared" si="7"/>
        <v xml:space="preserve">  </v>
      </c>
      <c r="D41" s="67" t="str">
        <f t="shared" si="8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3">SUM(K42,K71,K76)</f>
        <v>161592</v>
      </c>
      <c r="L41" s="72">
        <f t="shared" ref="L41:M41" si="24">SUM(L42,L71,L76)</f>
        <v>0</v>
      </c>
      <c r="M41" s="225">
        <f t="shared" si="24"/>
        <v>161592</v>
      </c>
      <c r="N41" s="218"/>
    </row>
    <row r="42" spans="1:14" x14ac:dyDescent="0.25">
      <c r="B42" s="49" t="str">
        <f t="shared" si="9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160552</v>
      </c>
      <c r="L42" s="72">
        <f>SUM(L43,L47,L53,L65,L63)</f>
        <v>1000</v>
      </c>
      <c r="M42" s="225">
        <f>SUM(M43,M47,M53,M65,M63)</f>
        <v>161552</v>
      </c>
      <c r="N42" s="222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7" t="str">
        <f t="shared" si="7"/>
        <v xml:space="preserve">  </v>
      </c>
      <c r="D43" s="67" t="str">
        <f t="shared" si="8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40400</v>
      </c>
      <c r="L43" s="72">
        <f>SUM(L44:L46)</f>
        <v>-12790</v>
      </c>
      <c r="M43" s="225">
        <f>SUM(M44:M46)</f>
        <v>27610</v>
      </c>
      <c r="N43" s="218"/>
    </row>
    <row r="44" spans="1:14" x14ac:dyDescent="0.25">
      <c r="A44" s="48">
        <f t="shared" si="6"/>
        <v>3211</v>
      </c>
      <c r="B44" s="49" t="str">
        <f t="shared" si="9"/>
        <v xml:space="preserve"> </v>
      </c>
      <c r="C44" s="67" t="str">
        <f t="shared" si="7"/>
        <v xml:space="preserve">  </v>
      </c>
      <c r="D44" s="67" t="str">
        <f t="shared" si="8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>
        <v>32200</v>
      </c>
      <c r="L44" s="116">
        <v>-13600</v>
      </c>
      <c r="M44" s="228">
        <f>K44+L44</f>
        <v>18600</v>
      </c>
      <c r="N44" s="222">
        <v>121</v>
      </c>
    </row>
    <row r="45" spans="1:14" x14ac:dyDescent="0.25">
      <c r="A45" s="48">
        <f t="shared" si="6"/>
        <v>3213</v>
      </c>
      <c r="B45" s="49" t="str">
        <f t="shared" si="9"/>
        <v xml:space="preserve"> </v>
      </c>
      <c r="C45" s="67" t="str">
        <f t="shared" si="7"/>
        <v xml:space="preserve">  </v>
      </c>
      <c r="D45" s="67" t="str">
        <f t="shared" si="8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>
        <v>3500</v>
      </c>
      <c r="L45" s="116">
        <v>310</v>
      </c>
      <c r="M45" s="228">
        <f t="shared" ref="M45:M52" si="25">K45+L45</f>
        <v>3810</v>
      </c>
      <c r="N45" s="222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7" t="str">
        <f t="shared" si="7"/>
        <v>091</v>
      </c>
      <c r="D46" s="67" t="str">
        <f t="shared" si="8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>
        <v>4700</v>
      </c>
      <c r="L46" s="116">
        <v>500</v>
      </c>
      <c r="M46" s="228">
        <f t="shared" si="25"/>
        <v>5200</v>
      </c>
      <c r="N46" s="222">
        <v>121</v>
      </c>
    </row>
    <row r="47" spans="1:14" x14ac:dyDescent="0.25">
      <c r="A47" s="48">
        <f t="shared" si="6"/>
        <v>322</v>
      </c>
      <c r="B47" s="49">
        <f t="shared" si="9"/>
        <v>0</v>
      </c>
      <c r="C47" s="67" t="str">
        <f t="shared" si="7"/>
        <v/>
      </c>
      <c r="D47" s="67" t="str">
        <f t="shared" si="8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70482</v>
      </c>
      <c r="L47" s="72">
        <f>SUM(L48:L52)</f>
        <v>1660</v>
      </c>
      <c r="M47" s="225">
        <f>SUM(M48:M52)</f>
        <v>72142</v>
      </c>
      <c r="N47" s="222"/>
    </row>
    <row r="48" spans="1:14" ht="25.5" x14ac:dyDescent="0.25">
      <c r="A48" s="48">
        <f t="shared" si="6"/>
        <v>3221</v>
      </c>
      <c r="B48" s="49">
        <f t="shared" si="9"/>
        <v>12</v>
      </c>
      <c r="C48" s="67" t="str">
        <f t="shared" si="7"/>
        <v>091</v>
      </c>
      <c r="D48" s="67" t="str">
        <f t="shared" si="8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>
        <v>33982</v>
      </c>
      <c r="L48" s="116">
        <v>-1260</v>
      </c>
      <c r="M48" s="228">
        <f t="shared" si="25"/>
        <v>32722</v>
      </c>
      <c r="N48" s="222">
        <v>121</v>
      </c>
    </row>
    <row r="49" spans="1:14" x14ac:dyDescent="0.25">
      <c r="A49" s="48">
        <f t="shared" si="6"/>
        <v>3223</v>
      </c>
      <c r="B49" s="49" t="str">
        <f t="shared" si="9"/>
        <v xml:space="preserve"> </v>
      </c>
      <c r="C49" s="67" t="str">
        <f t="shared" si="7"/>
        <v xml:space="preserve">  </v>
      </c>
      <c r="D49" s="67" t="str">
        <f t="shared" si="8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>
        <v>2500</v>
      </c>
      <c r="L49" s="116">
        <v>220</v>
      </c>
      <c r="M49" s="228">
        <f t="shared" si="25"/>
        <v>2720</v>
      </c>
      <c r="N49" s="222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7" t="str">
        <f t="shared" si="7"/>
        <v>091</v>
      </c>
      <c r="D50" s="67" t="str">
        <f t="shared" si="8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>
        <v>23000</v>
      </c>
      <c r="L50" s="116">
        <v>5000</v>
      </c>
      <c r="M50" s="228">
        <f t="shared" si="25"/>
        <v>28000</v>
      </c>
      <c r="N50" s="222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7" t="str">
        <f t="shared" si="7"/>
        <v>091</v>
      </c>
      <c r="D51" s="67" t="str">
        <f t="shared" si="8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>
        <v>9000</v>
      </c>
      <c r="L51" s="116">
        <v>-3000</v>
      </c>
      <c r="M51" s="228">
        <f t="shared" si="25"/>
        <v>6000</v>
      </c>
      <c r="N51" s="222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7" t="str">
        <f t="shared" si="7"/>
        <v>091</v>
      </c>
      <c r="D52" s="67" t="str">
        <f t="shared" si="8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>
        <v>2000</v>
      </c>
      <c r="L52" s="116">
        <v>700</v>
      </c>
      <c r="M52" s="228">
        <f t="shared" si="25"/>
        <v>2700</v>
      </c>
      <c r="N52" s="222">
        <v>121</v>
      </c>
    </row>
    <row r="53" spans="1:14" x14ac:dyDescent="0.25">
      <c r="A53" s="48">
        <f t="shared" si="6"/>
        <v>323</v>
      </c>
      <c r="B53" s="49">
        <f t="shared" si="9"/>
        <v>0</v>
      </c>
      <c r="C53" s="67" t="str">
        <f t="shared" si="7"/>
        <v/>
      </c>
      <c r="D53" s="67" t="str">
        <f t="shared" si="8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41270</v>
      </c>
      <c r="L53" s="72">
        <f>SUM(L54:L62)</f>
        <v>13220</v>
      </c>
      <c r="M53" s="225">
        <f>SUM(M54:M62)</f>
        <v>54490</v>
      </c>
      <c r="N53" s="218"/>
    </row>
    <row r="54" spans="1:14" x14ac:dyDescent="0.25">
      <c r="A54" s="48">
        <f t="shared" si="6"/>
        <v>3231</v>
      </c>
      <c r="B54" s="49">
        <f t="shared" si="9"/>
        <v>12</v>
      </c>
      <c r="C54" s="67" t="str">
        <f t="shared" si="7"/>
        <v>091</v>
      </c>
      <c r="D54" s="67" t="str">
        <f t="shared" si="8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>
        <v>17000</v>
      </c>
      <c r="L54" s="116">
        <v>-2500</v>
      </c>
      <c r="M54" s="228">
        <f t="shared" ref="M54:M62" si="26">K54+L54</f>
        <v>14500</v>
      </c>
      <c r="N54" s="222">
        <v>121</v>
      </c>
    </row>
    <row r="55" spans="1:14" ht="25.5" x14ac:dyDescent="0.25">
      <c r="A55" s="48">
        <f t="shared" si="6"/>
        <v>3232</v>
      </c>
      <c r="B55" s="49" t="str">
        <f t="shared" si="9"/>
        <v xml:space="preserve"> </v>
      </c>
      <c r="C55" s="67" t="str">
        <f t="shared" si="7"/>
        <v xml:space="preserve">  </v>
      </c>
      <c r="D55" s="67" t="str">
        <f t="shared" si="8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>
        <v>500</v>
      </c>
      <c r="L55" s="116"/>
      <c r="M55" s="228">
        <f t="shared" si="26"/>
        <v>500</v>
      </c>
      <c r="N55" s="222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7" t="str">
        <f t="shared" si="7"/>
        <v>091</v>
      </c>
      <c r="D56" s="67" t="str">
        <f t="shared" si="8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>
        <v>100</v>
      </c>
      <c r="L56" s="116">
        <v>-80</v>
      </c>
      <c r="M56" s="228">
        <f t="shared" si="26"/>
        <v>20</v>
      </c>
      <c r="N56" s="222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7" t="str">
        <f t="shared" si="7"/>
        <v>091</v>
      </c>
      <c r="D57" s="67" t="str">
        <f t="shared" si="8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>
        <v>15635</v>
      </c>
      <c r="L57" s="116">
        <v>1515</v>
      </c>
      <c r="M57" s="228">
        <f t="shared" si="26"/>
        <v>17150</v>
      </c>
      <c r="N57" s="222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7" t="str">
        <f t="shared" si="7"/>
        <v>091</v>
      </c>
      <c r="D58" s="67" t="str">
        <f t="shared" si="8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>
        <v>1185</v>
      </c>
      <c r="L58" s="116">
        <v>1515</v>
      </c>
      <c r="M58" s="228">
        <f t="shared" si="26"/>
        <v>2700</v>
      </c>
      <c r="N58" s="222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7" t="str">
        <f t="shared" si="7"/>
        <v>091</v>
      </c>
      <c r="D59" s="67" t="str">
        <f t="shared" si="8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>
        <v>4600</v>
      </c>
      <c r="L59" s="116"/>
      <c r="M59" s="228">
        <f t="shared" si="26"/>
        <v>4600</v>
      </c>
      <c r="N59" s="222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7" t="str">
        <f t="shared" si="7"/>
        <v>091</v>
      </c>
      <c r="D60" s="67" t="str">
        <f t="shared" si="8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>
        <v>1550</v>
      </c>
      <c r="L60" s="116">
        <v>13460</v>
      </c>
      <c r="M60" s="228">
        <f t="shared" si="26"/>
        <v>15010</v>
      </c>
      <c r="N60" s="222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7" t="str">
        <f t="shared" si="7"/>
        <v>091</v>
      </c>
      <c r="D61" s="67" t="str">
        <f t="shared" si="8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/>
      <c r="L61" s="116"/>
      <c r="M61" s="228">
        <f t="shared" si="26"/>
        <v>0</v>
      </c>
      <c r="N61" s="222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7" t="str">
        <f t="shared" si="7"/>
        <v>091</v>
      </c>
      <c r="D62" s="67" t="str">
        <f t="shared" si="8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>
        <v>700</v>
      </c>
      <c r="L62" s="116">
        <v>-690</v>
      </c>
      <c r="M62" s="228">
        <f t="shared" si="26"/>
        <v>10</v>
      </c>
      <c r="N62" s="222">
        <v>121</v>
      </c>
    </row>
    <row r="63" spans="1:14" ht="25.5" x14ac:dyDescent="0.25">
      <c r="A63" s="48">
        <f t="shared" si="6"/>
        <v>324</v>
      </c>
      <c r="B63" s="49">
        <f t="shared" si="9"/>
        <v>0</v>
      </c>
      <c r="C63" s="67" t="str">
        <f t="shared" si="7"/>
        <v/>
      </c>
      <c r="D63" s="67" t="str">
        <f t="shared" si="8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5.5" x14ac:dyDescent="0.25">
      <c r="A64" s="48">
        <f t="shared" si="6"/>
        <v>3241</v>
      </c>
      <c r="B64" s="49">
        <f t="shared" si="9"/>
        <v>12</v>
      </c>
      <c r="C64" s="67" t="str">
        <f t="shared" si="7"/>
        <v>091</v>
      </c>
      <c r="D64" s="67" t="str">
        <f t="shared" si="8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7" t="str">
        <f t="shared" si="7"/>
        <v xml:space="preserve">  </v>
      </c>
      <c r="D65" s="67" t="str">
        <f t="shared" si="8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8400</v>
      </c>
      <c r="L65" s="72">
        <f>SUM(L66:L70)</f>
        <v>-1090</v>
      </c>
      <c r="M65" s="225">
        <f>SUM(M66:M70)</f>
        <v>7310</v>
      </c>
      <c r="N65" s="222"/>
    </row>
    <row r="66" spans="1:14" x14ac:dyDescent="0.25">
      <c r="A66" s="48">
        <f t="shared" si="6"/>
        <v>3292</v>
      </c>
      <c r="B66" s="49">
        <f t="shared" si="9"/>
        <v>12</v>
      </c>
      <c r="C66" s="67" t="str">
        <f t="shared" si="7"/>
        <v>091</v>
      </c>
      <c r="D66" s="67" t="str">
        <f t="shared" si="8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x14ac:dyDescent="0.25">
      <c r="A67" s="48">
        <f t="shared" si="6"/>
        <v>3293</v>
      </c>
      <c r="B67" s="49" t="str">
        <f t="shared" si="9"/>
        <v xml:space="preserve"> </v>
      </c>
      <c r="C67" s="67" t="str">
        <f t="shared" si="7"/>
        <v xml:space="preserve">  </v>
      </c>
      <c r="D67" s="67" t="str">
        <f t="shared" si="8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>
        <v>1500</v>
      </c>
      <c r="L67" s="116">
        <v>-1490</v>
      </c>
      <c r="M67" s="228">
        <f t="shared" ref="M67:M70" si="27">K67+L67</f>
        <v>10</v>
      </c>
      <c r="N67" s="222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7" t="str">
        <f t="shared" si="7"/>
        <v>091</v>
      </c>
      <c r="D68" s="67" t="str">
        <f t="shared" si="8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>
        <v>300</v>
      </c>
      <c r="L68" s="116">
        <v>100</v>
      </c>
      <c r="M68" s="228">
        <f t="shared" si="27"/>
        <v>400</v>
      </c>
      <c r="N68" s="222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7" t="str">
        <f t="shared" si="7"/>
        <v>091</v>
      </c>
      <c r="D69" s="67" t="str">
        <f t="shared" si="8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>
        <v>900</v>
      </c>
      <c r="L69" s="116">
        <v>-700</v>
      </c>
      <c r="M69" s="228">
        <f t="shared" si="27"/>
        <v>200</v>
      </c>
      <c r="N69" s="222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7" t="str">
        <f t="shared" si="7"/>
        <v>091</v>
      </c>
      <c r="D70" s="67" t="str">
        <f t="shared" si="8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>
        <v>5700</v>
      </c>
      <c r="L70" s="116">
        <v>1000</v>
      </c>
      <c r="M70" s="228">
        <f t="shared" si="27"/>
        <v>6700</v>
      </c>
      <c r="N70" s="222">
        <v>121</v>
      </c>
    </row>
    <row r="71" spans="1:14" x14ac:dyDescent="0.25">
      <c r="A71" s="48">
        <f t="shared" si="6"/>
        <v>34</v>
      </c>
      <c r="B71" s="49">
        <f t="shared" si="9"/>
        <v>0</v>
      </c>
      <c r="C71" s="67" t="str">
        <f t="shared" si="7"/>
        <v/>
      </c>
      <c r="D71" s="67" t="str">
        <f t="shared" si="8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40</v>
      </c>
      <c r="L71" s="72">
        <f>SUM(L72)</f>
        <v>0</v>
      </c>
      <c r="M71" s="225">
        <f>SUM(M72)</f>
        <v>40</v>
      </c>
      <c r="N71" s="218"/>
    </row>
    <row r="72" spans="1:14" x14ac:dyDescent="0.25">
      <c r="A72" s="48">
        <f t="shared" si="6"/>
        <v>343</v>
      </c>
      <c r="B72" s="49">
        <f t="shared" si="9"/>
        <v>0</v>
      </c>
      <c r="C72" s="67" t="str">
        <f t="shared" si="7"/>
        <v/>
      </c>
      <c r="D72" s="67" t="str">
        <f t="shared" si="8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40</v>
      </c>
      <c r="L72" s="72">
        <f>SUM(L73:L75)</f>
        <v>0</v>
      </c>
      <c r="M72" s="225">
        <f>SUM(M73:M75)</f>
        <v>40</v>
      </c>
      <c r="N72" s="218"/>
    </row>
    <row r="73" spans="1:14" ht="25.5" x14ac:dyDescent="0.25">
      <c r="A73" s="48">
        <f t="shared" si="6"/>
        <v>3431</v>
      </c>
      <c r="B73" s="49" t="str">
        <f t="shared" si="9"/>
        <v xml:space="preserve"> </v>
      </c>
      <c r="C73" s="67" t="str">
        <f t="shared" si="7"/>
        <v xml:space="preserve">  </v>
      </c>
      <c r="D73" s="67" t="str">
        <f t="shared" si="8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>
        <v>20</v>
      </c>
      <c r="L73" s="116"/>
      <c r="M73" s="228">
        <f t="shared" ref="M73:M75" si="28">K73+L73</f>
        <v>20</v>
      </c>
      <c r="N73" s="222">
        <v>121</v>
      </c>
    </row>
    <row r="74" spans="1:14" x14ac:dyDescent="0.25">
      <c r="A74" s="48">
        <f t="shared" si="6"/>
        <v>3433</v>
      </c>
      <c r="B74" s="49" t="str">
        <f t="shared" si="9"/>
        <v xml:space="preserve"> </v>
      </c>
      <c r="C74" s="67" t="str">
        <f t="shared" si="7"/>
        <v xml:space="preserve">  </v>
      </c>
      <c r="D74" s="67" t="str">
        <f t="shared" si="8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>
        <v>20</v>
      </c>
      <c r="L74" s="116"/>
      <c r="M74" s="228">
        <f t="shared" si="28"/>
        <v>20</v>
      </c>
      <c r="N74" s="222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7" t="str">
        <f t="shared" si="7"/>
        <v>091</v>
      </c>
      <c r="D75" s="67" t="str">
        <f t="shared" si="8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8"/>
        <v>0</v>
      </c>
      <c r="N75" s="222">
        <v>121</v>
      </c>
    </row>
    <row r="76" spans="1:14" ht="25.5" x14ac:dyDescent="0.25">
      <c r="A76" s="48">
        <f t="shared" si="6"/>
        <v>37</v>
      </c>
      <c r="B76" s="49">
        <f t="shared" si="9"/>
        <v>0</v>
      </c>
      <c r="C76" s="67" t="str">
        <f t="shared" si="7"/>
        <v/>
      </c>
      <c r="D76" s="67" t="str">
        <f t="shared" si="8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1000</v>
      </c>
      <c r="L76" s="72">
        <f>SUM(L77)</f>
        <v>-1000</v>
      </c>
      <c r="M76" s="225">
        <f>SUM(M77)</f>
        <v>0</v>
      </c>
      <c r="N76" s="218"/>
    </row>
    <row r="77" spans="1:14" ht="25.5" x14ac:dyDescent="0.25">
      <c r="A77" s="48">
        <f t="shared" si="6"/>
        <v>372</v>
      </c>
      <c r="B77" s="49">
        <f t="shared" si="9"/>
        <v>0</v>
      </c>
      <c r="C77" s="67" t="str">
        <f t="shared" si="7"/>
        <v/>
      </c>
      <c r="D77" s="67" t="str">
        <f t="shared" si="8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29">SUM(K78)</f>
        <v>1000</v>
      </c>
      <c r="L77" s="72">
        <f t="shared" ref="L77:M77" si="30">SUM(L78)</f>
        <v>-1000</v>
      </c>
      <c r="M77" s="225">
        <f t="shared" si="30"/>
        <v>0</v>
      </c>
      <c r="N77" s="218"/>
    </row>
    <row r="78" spans="1:14" ht="25.5" x14ac:dyDescent="0.25">
      <c r="A78" s="48">
        <f t="shared" ref="A78:A80" si="31">G78</f>
        <v>3722</v>
      </c>
      <c r="B78" s="49" t="str">
        <f t="shared" ref="B78:B80" si="32">IF(H78&gt;0,F78," ")</f>
        <v xml:space="preserve"> </v>
      </c>
      <c r="C78" s="67" t="str">
        <f t="shared" ref="C78:C80" si="33">IF(H78&gt;0,LEFT(E78,3),"  ")</f>
        <v xml:space="preserve">  </v>
      </c>
      <c r="D78" s="67" t="str">
        <f t="shared" ref="D78:D80" si="34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>
        <v>1000</v>
      </c>
      <c r="L78" s="116">
        <v>-1000</v>
      </c>
      <c r="M78" s="228">
        <f t="shared" ref="M78" si="35">K78+L78</f>
        <v>0</v>
      </c>
      <c r="N78" s="222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7" t="str">
        <f t="shared" si="33"/>
        <v xml:space="preserve">  </v>
      </c>
      <c r="D79" s="67" t="str">
        <f t="shared" si="34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8.25" x14ac:dyDescent="0.25">
      <c r="A80" s="48" t="str">
        <f t="shared" si="31"/>
        <v>A 7006 05</v>
      </c>
      <c r="B80" s="49">
        <f t="shared" si="32"/>
        <v>0</v>
      </c>
      <c r="C80" s="67" t="str">
        <f t="shared" si="33"/>
        <v>091</v>
      </c>
      <c r="D80" s="67" t="str">
        <f t="shared" si="34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255600</v>
      </c>
      <c r="L80" s="93">
        <f>SUM(L82)</f>
        <v>-10000</v>
      </c>
      <c r="M80" s="223">
        <f>SUM(M82)</f>
        <v>245600</v>
      </c>
      <c r="N80" s="230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7" t="str">
        <f t="shared" si="7"/>
        <v xml:space="preserve">  </v>
      </c>
      <c r="D81" s="67" t="str">
        <f t="shared" si="8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6">SUMIF($F82:$F98,$G81,K82:K98)</f>
        <v>255600</v>
      </c>
      <c r="L81" s="89">
        <f t="shared" ref="L81:M81" si="37">SUMIF($F82:$F98,$G81,L82:L98)</f>
        <v>-10000</v>
      </c>
      <c r="M81" s="224">
        <f t="shared" si="37"/>
        <v>245600</v>
      </c>
      <c r="N81" s="218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7" t="str">
        <f t="shared" si="7"/>
        <v xml:space="preserve">  </v>
      </c>
      <c r="D82" s="67" t="str">
        <f t="shared" si="8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8">SUM(K83)</f>
        <v>255600</v>
      </c>
      <c r="L82" s="72">
        <f t="shared" ref="L82:M82" si="39">SUM(L83)</f>
        <v>-10000</v>
      </c>
      <c r="M82" s="225">
        <f t="shared" si="39"/>
        <v>245600</v>
      </c>
      <c r="N82" s="218"/>
    </row>
    <row r="83" spans="1:14" x14ac:dyDescent="0.25">
      <c r="B83" s="49" t="str">
        <f t="shared" si="9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255600</v>
      </c>
      <c r="L83" s="72">
        <f>SUM(L84,L88,L96)</f>
        <v>-10000</v>
      </c>
      <c r="M83" s="225">
        <f>SUM(M84,M88,M96)</f>
        <v>245600</v>
      </c>
      <c r="N83" s="222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7" t="str">
        <f t="shared" ref="C84:C147" si="41">IF(H84&gt;0,LEFT(E84,3),"  ")</f>
        <v xml:space="preserve">  </v>
      </c>
      <c r="D84" s="67" t="str">
        <f t="shared" ref="D84:D147" si="42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150000</v>
      </c>
      <c r="L84" s="72">
        <f>SUM(L85:L87)</f>
        <v>-20000</v>
      </c>
      <c r="M84" s="225">
        <f>SUM(M85:M87)</f>
        <v>130000</v>
      </c>
      <c r="N84" s="222"/>
    </row>
    <row r="85" spans="1:14" ht="25.5" x14ac:dyDescent="0.25">
      <c r="A85" s="48">
        <f t="shared" si="40"/>
        <v>3221</v>
      </c>
      <c r="B85" s="49" t="str">
        <f t="shared" si="9"/>
        <v xml:space="preserve"> </v>
      </c>
      <c r="C85" s="67" t="str">
        <f t="shared" si="41"/>
        <v xml:space="preserve">  </v>
      </c>
      <c r="D85" s="67" t="str">
        <f t="shared" si="42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>
        <v>10000</v>
      </c>
      <c r="L85" s="116"/>
      <c r="M85" s="228">
        <f t="shared" ref="M85:M97" si="43">K85+L85</f>
        <v>10000</v>
      </c>
      <c r="N85" s="222">
        <v>121</v>
      </c>
    </row>
    <row r="86" spans="1:14" x14ac:dyDescent="0.25">
      <c r="A86" s="48">
        <f t="shared" si="40"/>
        <v>3223</v>
      </c>
      <c r="B86" s="49" t="str">
        <f t="shared" ref="B86:B152" si="44">IF(H86&gt;0,F86," ")</f>
        <v xml:space="preserve"> </v>
      </c>
      <c r="C86" s="67" t="str">
        <f t="shared" si="41"/>
        <v xml:space="preserve">  </v>
      </c>
      <c r="D86" s="67" t="str">
        <f t="shared" si="42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>
        <v>140000</v>
      </c>
      <c r="L86" s="116">
        <v>-20000</v>
      </c>
      <c r="M86" s="228">
        <f t="shared" si="43"/>
        <v>120000</v>
      </c>
      <c r="N86" s="222">
        <v>121</v>
      </c>
    </row>
    <row r="87" spans="1:14" x14ac:dyDescent="0.25">
      <c r="A87" s="48">
        <f t="shared" si="40"/>
        <v>3225</v>
      </c>
      <c r="B87" s="49">
        <f t="shared" si="44"/>
        <v>12</v>
      </c>
      <c r="C87" s="67" t="str">
        <f t="shared" si="41"/>
        <v>091</v>
      </c>
      <c r="D87" s="67" t="str">
        <f t="shared" si="42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3"/>
        <v>0</v>
      </c>
      <c r="N87" s="222">
        <v>121</v>
      </c>
    </row>
    <row r="88" spans="1:14" x14ac:dyDescent="0.25">
      <c r="A88" s="48">
        <f t="shared" si="40"/>
        <v>323</v>
      </c>
      <c r="B88" s="49">
        <f t="shared" si="44"/>
        <v>0</v>
      </c>
      <c r="C88" s="67" t="str">
        <f t="shared" si="41"/>
        <v/>
      </c>
      <c r="D88" s="67" t="str">
        <f t="shared" si="42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105600</v>
      </c>
      <c r="L88" s="72">
        <f>SUM(L89:L95)</f>
        <v>10000</v>
      </c>
      <c r="M88" s="225">
        <f>SUM(M89:M95)</f>
        <v>115600</v>
      </c>
      <c r="N88" s="218"/>
    </row>
    <row r="89" spans="1:14" x14ac:dyDescent="0.25">
      <c r="A89" s="48">
        <f t="shared" si="40"/>
        <v>3231</v>
      </c>
      <c r="B89" s="49">
        <f t="shared" si="44"/>
        <v>12</v>
      </c>
      <c r="C89" s="67" t="str">
        <f t="shared" si="41"/>
        <v>091</v>
      </c>
      <c r="D89" s="67" t="str">
        <f t="shared" si="42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3"/>
        <v>0</v>
      </c>
      <c r="N89" s="222">
        <v>121</v>
      </c>
    </row>
    <row r="90" spans="1:14" ht="25.5" x14ac:dyDescent="0.25">
      <c r="A90" s="48">
        <f t="shared" si="40"/>
        <v>3232</v>
      </c>
      <c r="B90" s="49" t="str">
        <f t="shared" si="44"/>
        <v xml:space="preserve"> </v>
      </c>
      <c r="C90" s="67" t="str">
        <f t="shared" si="41"/>
        <v xml:space="preserve">  </v>
      </c>
      <c r="D90" s="67" t="str">
        <f t="shared" si="42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>
        <v>80000</v>
      </c>
      <c r="L90" s="116"/>
      <c r="M90" s="228">
        <f t="shared" si="43"/>
        <v>80000</v>
      </c>
      <c r="N90" s="222">
        <v>121</v>
      </c>
    </row>
    <row r="91" spans="1:14" x14ac:dyDescent="0.25">
      <c r="A91" s="48">
        <f t="shared" si="40"/>
        <v>3234</v>
      </c>
      <c r="B91" s="49">
        <f t="shared" si="44"/>
        <v>12</v>
      </c>
      <c r="C91" s="67" t="str">
        <f t="shared" si="41"/>
        <v>091</v>
      </c>
      <c r="D91" s="67" t="str">
        <f t="shared" si="42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>
        <v>15600</v>
      </c>
      <c r="L91" s="116">
        <v>-10000</v>
      </c>
      <c r="M91" s="228">
        <f t="shared" si="43"/>
        <v>5600</v>
      </c>
      <c r="N91" s="222">
        <v>121</v>
      </c>
    </row>
    <row r="92" spans="1:14" x14ac:dyDescent="0.25">
      <c r="A92" s="48">
        <f t="shared" si="40"/>
        <v>3235</v>
      </c>
      <c r="B92" s="49">
        <f t="shared" si="44"/>
        <v>12</v>
      </c>
      <c r="C92" s="67" t="str">
        <f t="shared" si="41"/>
        <v>091</v>
      </c>
      <c r="D92" s="67" t="str">
        <f t="shared" si="42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3"/>
        <v>0</v>
      </c>
      <c r="N92" s="222">
        <v>121</v>
      </c>
    </row>
    <row r="93" spans="1:14" x14ac:dyDescent="0.25">
      <c r="A93" s="48">
        <f t="shared" si="40"/>
        <v>3236</v>
      </c>
      <c r="B93" s="49">
        <f t="shared" si="44"/>
        <v>12</v>
      </c>
      <c r="C93" s="67" t="str">
        <f t="shared" si="41"/>
        <v>091</v>
      </c>
      <c r="D93" s="67" t="str">
        <f t="shared" si="42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>
        <v>10000</v>
      </c>
      <c r="L93" s="116"/>
      <c r="M93" s="228">
        <f t="shared" si="43"/>
        <v>10000</v>
      </c>
      <c r="N93" s="222">
        <v>121</v>
      </c>
    </row>
    <row r="94" spans="1:14" x14ac:dyDescent="0.25">
      <c r="A94" s="48">
        <f t="shared" si="40"/>
        <v>3237</v>
      </c>
      <c r="B94" s="49">
        <f t="shared" si="44"/>
        <v>12</v>
      </c>
      <c r="C94" s="67" t="str">
        <f t="shared" si="41"/>
        <v>091</v>
      </c>
      <c r="D94" s="67" t="str">
        <f t="shared" si="42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>
        <v>20000</v>
      </c>
      <c r="M94" s="228">
        <f t="shared" si="43"/>
        <v>20000</v>
      </c>
      <c r="N94" s="222">
        <v>121</v>
      </c>
    </row>
    <row r="95" spans="1:14" x14ac:dyDescent="0.25">
      <c r="A95" s="48">
        <f t="shared" si="40"/>
        <v>3239</v>
      </c>
      <c r="B95" s="49">
        <f t="shared" si="44"/>
        <v>12</v>
      </c>
      <c r="C95" s="67" t="str">
        <f t="shared" si="41"/>
        <v>091</v>
      </c>
      <c r="D95" s="67" t="str">
        <f t="shared" si="42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3"/>
        <v>0</v>
      </c>
      <c r="N95" s="222">
        <v>121</v>
      </c>
    </row>
    <row r="96" spans="1:14" ht="25.5" x14ac:dyDescent="0.25">
      <c r="A96" s="48">
        <f t="shared" si="40"/>
        <v>329</v>
      </c>
      <c r="B96" s="49">
        <f t="shared" si="44"/>
        <v>0</v>
      </c>
      <c r="C96" s="67" t="str">
        <f t="shared" si="41"/>
        <v/>
      </c>
      <c r="D96" s="67" t="str">
        <f t="shared" si="42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x14ac:dyDescent="0.25">
      <c r="A97" s="48">
        <f t="shared" si="40"/>
        <v>3292</v>
      </c>
      <c r="B97" s="49">
        <f t="shared" si="44"/>
        <v>12</v>
      </c>
      <c r="C97" s="67" t="str">
        <f t="shared" si="41"/>
        <v>091</v>
      </c>
      <c r="D97" s="67" t="str">
        <f t="shared" si="42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3"/>
        <v>0</v>
      </c>
      <c r="N97" s="222">
        <v>121</v>
      </c>
    </row>
    <row r="98" spans="1:14" hidden="1" x14ac:dyDescent="0.25">
      <c r="A98" s="48">
        <f t="shared" si="40"/>
        <v>0</v>
      </c>
      <c r="B98" s="49" t="str">
        <f t="shared" si="44"/>
        <v xml:space="preserve"> </v>
      </c>
      <c r="C98" s="67" t="str">
        <f t="shared" si="41"/>
        <v xml:space="preserve">  </v>
      </c>
      <c r="D98" s="67" t="str">
        <f t="shared" si="42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8.25" hidden="1" x14ac:dyDescent="0.25">
      <c r="A99" s="48" t="str">
        <f t="shared" si="40"/>
        <v>Program 7007</v>
      </c>
      <c r="B99" s="49">
        <f t="shared" si="44"/>
        <v>0</v>
      </c>
      <c r="C99" s="67" t="str">
        <f t="shared" si="41"/>
        <v/>
      </c>
      <c r="D99" s="67" t="str">
        <f t="shared" si="42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0</v>
      </c>
      <c r="L99" s="100">
        <f>SUM(L100,L113,L121,L162,L181)</f>
        <v>0</v>
      </c>
      <c r="M99" s="231">
        <f>SUM(M100,M113,M121,M162,M181)</f>
        <v>0</v>
      </c>
      <c r="N99" s="218"/>
    </row>
    <row r="100" spans="1:14" ht="38.25" hidden="1" x14ac:dyDescent="0.25">
      <c r="A100" s="48" t="str">
        <f t="shared" si="40"/>
        <v>K 7007 08</v>
      </c>
      <c r="B100" s="49" t="str">
        <f t="shared" si="44"/>
        <v xml:space="preserve"> </v>
      </c>
      <c r="C100" s="67" t="str">
        <f t="shared" si="41"/>
        <v xml:space="preserve">  </v>
      </c>
      <c r="D100" s="67" t="str">
        <f t="shared" si="42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0</v>
      </c>
      <c r="L100" s="93">
        <f>SUM(L102)</f>
        <v>0</v>
      </c>
      <c r="M100" s="223">
        <f>SUM(M102)</f>
        <v>0</v>
      </c>
      <c r="N100" s="232"/>
    </row>
    <row r="101" spans="1:14" ht="25.5" hidden="1" x14ac:dyDescent="0.25">
      <c r="A101" s="48">
        <f t="shared" si="40"/>
        <v>12</v>
      </c>
      <c r="B101" s="49" t="str">
        <f t="shared" si="44"/>
        <v xml:space="preserve"> </v>
      </c>
      <c r="C101" s="67" t="str">
        <f t="shared" si="41"/>
        <v xml:space="preserve">  </v>
      </c>
      <c r="D101" s="67" t="str">
        <f t="shared" si="42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5">SUMIF($F102:$F112,$G101,K102:K112)</f>
        <v>0</v>
      </c>
      <c r="L101" s="89">
        <f t="shared" ref="L101:M101" si="46">SUMIF($F102:$F112,$G101,L102:L112)</f>
        <v>0</v>
      </c>
      <c r="M101" s="224">
        <f t="shared" si="46"/>
        <v>0</v>
      </c>
      <c r="N101" s="218"/>
    </row>
    <row r="102" spans="1:14" ht="25.5" hidden="1" x14ac:dyDescent="0.25">
      <c r="A102" s="48">
        <f t="shared" si="40"/>
        <v>4</v>
      </c>
      <c r="B102" s="49" t="str">
        <f t="shared" si="44"/>
        <v xml:space="preserve"> </v>
      </c>
      <c r="C102" s="67" t="str">
        <f t="shared" si="41"/>
        <v xml:space="preserve">  </v>
      </c>
      <c r="D102" s="67" t="str">
        <f t="shared" si="42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7">SUM(K103)</f>
        <v>0</v>
      </c>
      <c r="L102" s="72">
        <f t="shared" ref="L102:M102" si="48">SUM(L103)</f>
        <v>0</v>
      </c>
      <c r="M102" s="225">
        <f t="shared" si="48"/>
        <v>0</v>
      </c>
      <c r="N102" s="226"/>
    </row>
    <row r="103" spans="1:14" ht="25.5" hidden="1" x14ac:dyDescent="0.25">
      <c r="B103" s="49" t="str">
        <f t="shared" si="44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0</v>
      </c>
      <c r="L103" s="72">
        <f>SUM(L104,L106)</f>
        <v>0</v>
      </c>
      <c r="M103" s="225">
        <f>SUM(M104,M106)</f>
        <v>0</v>
      </c>
      <c r="N103" s="227"/>
    </row>
    <row r="104" spans="1:14" hidden="1" x14ac:dyDescent="0.25">
      <c r="A104" s="48">
        <f t="shared" si="40"/>
        <v>421</v>
      </c>
      <c r="B104" s="49" t="str">
        <f t="shared" si="44"/>
        <v xml:space="preserve"> </v>
      </c>
      <c r="C104" s="67" t="str">
        <f t="shared" si="41"/>
        <v xml:space="preserve">  </v>
      </c>
      <c r="D104" s="67" t="str">
        <f t="shared" si="42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hidden="1" x14ac:dyDescent="0.25">
      <c r="A105" s="48">
        <f t="shared" si="40"/>
        <v>4212</v>
      </c>
      <c r="B105" s="49" t="str">
        <f t="shared" si="44"/>
        <v xml:space="preserve"> </v>
      </c>
      <c r="C105" s="67" t="str">
        <f t="shared" si="41"/>
        <v xml:space="preserve">  </v>
      </c>
      <c r="D105" s="67" t="str">
        <f t="shared" si="42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hidden="1" x14ac:dyDescent="0.25">
      <c r="A106" s="48">
        <f t="shared" si="40"/>
        <v>422</v>
      </c>
      <c r="B106" s="49" t="str">
        <f t="shared" si="44"/>
        <v xml:space="preserve"> </v>
      </c>
      <c r="C106" s="67" t="str">
        <f t="shared" si="41"/>
        <v xml:space="preserve">  </v>
      </c>
      <c r="D106" s="67" t="str">
        <f t="shared" si="42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0</v>
      </c>
      <c r="M106" s="225">
        <f>SUM(M107:M111)</f>
        <v>0</v>
      </c>
      <c r="N106" s="218"/>
    </row>
    <row r="107" spans="1:14" hidden="1" x14ac:dyDescent="0.25">
      <c r="A107" s="48">
        <f t="shared" si="40"/>
        <v>4221</v>
      </c>
      <c r="B107" s="49">
        <f t="shared" si="44"/>
        <v>12</v>
      </c>
      <c r="C107" s="67" t="str">
        <f t="shared" si="41"/>
        <v>092</v>
      </c>
      <c r="D107" s="67" t="str">
        <f t="shared" si="42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/>
      <c r="L107" s="116"/>
      <c r="M107" s="228">
        <f>K107+L107</f>
        <v>0</v>
      </c>
      <c r="N107" s="222">
        <v>122</v>
      </c>
    </row>
    <row r="108" spans="1:14" hidden="1" x14ac:dyDescent="0.25">
      <c r="A108" s="48">
        <f t="shared" si="40"/>
        <v>4222</v>
      </c>
      <c r="B108" s="49" t="str">
        <f t="shared" si="44"/>
        <v xml:space="preserve"> </v>
      </c>
      <c r="C108" s="67" t="str">
        <f t="shared" si="41"/>
        <v xml:space="preserve">  </v>
      </c>
      <c r="D108" s="67" t="str">
        <f t="shared" si="42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49">K108+L108</f>
        <v>0</v>
      </c>
      <c r="N108" s="222">
        <v>122</v>
      </c>
    </row>
    <row r="109" spans="1:14" hidden="1" x14ac:dyDescent="0.25">
      <c r="A109" s="48">
        <f t="shared" si="40"/>
        <v>4223</v>
      </c>
      <c r="B109" s="49">
        <f t="shared" si="44"/>
        <v>12</v>
      </c>
      <c r="C109" s="67" t="str">
        <f t="shared" si="41"/>
        <v>092</v>
      </c>
      <c r="D109" s="67" t="str">
        <f t="shared" si="42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49"/>
        <v>0</v>
      </c>
      <c r="N109" s="222">
        <v>122</v>
      </c>
    </row>
    <row r="110" spans="1:14" hidden="1" x14ac:dyDescent="0.25">
      <c r="A110" s="48">
        <f t="shared" si="40"/>
        <v>4226</v>
      </c>
      <c r="B110" s="49">
        <f t="shared" si="44"/>
        <v>12</v>
      </c>
      <c r="C110" s="67" t="str">
        <f t="shared" si="41"/>
        <v>092</v>
      </c>
      <c r="D110" s="67" t="str">
        <f t="shared" si="42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49"/>
        <v>0</v>
      </c>
      <c r="N110" s="222">
        <v>122</v>
      </c>
    </row>
    <row r="111" spans="1:14" ht="25.5" hidden="1" x14ac:dyDescent="0.25">
      <c r="A111" s="48">
        <f t="shared" si="40"/>
        <v>4227</v>
      </c>
      <c r="B111" s="49">
        <f t="shared" si="44"/>
        <v>12</v>
      </c>
      <c r="C111" s="67" t="str">
        <f t="shared" si="41"/>
        <v>092</v>
      </c>
      <c r="D111" s="67" t="str">
        <f t="shared" si="42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/>
      <c r="L111" s="116"/>
      <c r="M111" s="228">
        <f t="shared" si="49"/>
        <v>0</v>
      </c>
      <c r="N111" s="222">
        <v>122</v>
      </c>
    </row>
    <row r="112" spans="1:14" hidden="1" x14ac:dyDescent="0.25">
      <c r="A112" s="48">
        <f t="shared" si="40"/>
        <v>0</v>
      </c>
      <c r="B112" s="49">
        <f t="shared" si="44"/>
        <v>0</v>
      </c>
      <c r="C112" s="67" t="str">
        <f t="shared" si="41"/>
        <v/>
      </c>
      <c r="D112" s="67" t="str">
        <f t="shared" si="42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1" hidden="1" x14ac:dyDescent="0.25">
      <c r="A113" s="48" t="str">
        <f t="shared" si="40"/>
        <v>K 7007 09</v>
      </c>
      <c r="B113" s="49">
        <f t="shared" si="44"/>
        <v>0</v>
      </c>
      <c r="C113" s="67" t="str">
        <f t="shared" si="41"/>
        <v>092</v>
      </c>
      <c r="D113" s="67" t="str">
        <f t="shared" si="42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0</v>
      </c>
      <c r="L113" s="81">
        <f>SUM(L115)</f>
        <v>0</v>
      </c>
      <c r="M113" s="229">
        <f>SUM(M115)</f>
        <v>0</v>
      </c>
      <c r="N113" s="218"/>
    </row>
    <row r="114" spans="1:14" ht="25.5" hidden="1" x14ac:dyDescent="0.25">
      <c r="A114" s="48">
        <f t="shared" si="40"/>
        <v>12</v>
      </c>
      <c r="B114" s="49" t="str">
        <f t="shared" si="44"/>
        <v xml:space="preserve"> </v>
      </c>
      <c r="C114" s="67" t="str">
        <f t="shared" si="41"/>
        <v xml:space="preserve">  </v>
      </c>
      <c r="D114" s="67" t="str">
        <f t="shared" si="42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0">SUMIF($F115:$F120,$G114,K115:K120)</f>
        <v>0</v>
      </c>
      <c r="L114" s="89">
        <f t="shared" ref="L114:M114" si="51">SUMIF($F115:$F120,$G114,L115:L120)</f>
        <v>0</v>
      </c>
      <c r="M114" s="224">
        <f t="shared" si="51"/>
        <v>0</v>
      </c>
      <c r="N114" s="218"/>
    </row>
    <row r="115" spans="1:14" hidden="1" x14ac:dyDescent="0.25">
      <c r="A115" s="48">
        <f t="shared" si="40"/>
        <v>3</v>
      </c>
      <c r="B115" s="49" t="str">
        <f t="shared" si="44"/>
        <v xml:space="preserve"> </v>
      </c>
      <c r="C115" s="67" t="str">
        <f t="shared" si="41"/>
        <v xml:space="preserve">  </v>
      </c>
      <c r="D115" s="67" t="str">
        <f t="shared" si="42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2">SUM(K116)</f>
        <v>0</v>
      </c>
      <c r="L115" s="72">
        <f t="shared" ref="L115:M115" si="53">SUM(L116)</f>
        <v>0</v>
      </c>
      <c r="M115" s="225">
        <f t="shared" si="53"/>
        <v>0</v>
      </c>
      <c r="N115" s="222"/>
    </row>
    <row r="116" spans="1:14" hidden="1" x14ac:dyDescent="0.25">
      <c r="B116" s="49" t="str">
        <f t="shared" si="44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0</v>
      </c>
      <c r="L116" s="72">
        <f>SUM(L117)</f>
        <v>0</v>
      </c>
      <c r="M116" s="225">
        <f>SUM(M117)</f>
        <v>0</v>
      </c>
      <c r="N116" s="222"/>
    </row>
    <row r="117" spans="1:14" hidden="1" x14ac:dyDescent="0.25">
      <c r="A117" s="48">
        <f t="shared" si="40"/>
        <v>323</v>
      </c>
      <c r="B117" s="49" t="str">
        <f t="shared" si="44"/>
        <v xml:space="preserve"> </v>
      </c>
      <c r="C117" s="67" t="str">
        <f t="shared" si="41"/>
        <v xml:space="preserve">  </v>
      </c>
      <c r="D117" s="67" t="str">
        <f t="shared" si="42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0</v>
      </c>
      <c r="L117" s="72">
        <f>SUM(L118:L119)</f>
        <v>0</v>
      </c>
      <c r="M117" s="225">
        <f>SUM(M118:M119)</f>
        <v>0</v>
      </c>
      <c r="N117" s="218"/>
    </row>
    <row r="118" spans="1:14" ht="25.5" hidden="1" x14ac:dyDescent="0.25">
      <c r="A118" s="48">
        <f t="shared" si="40"/>
        <v>3232</v>
      </c>
      <c r="B118" s="49" t="str">
        <f t="shared" si="44"/>
        <v xml:space="preserve"> </v>
      </c>
      <c r="C118" s="67" t="str">
        <f t="shared" si="41"/>
        <v xml:space="preserve">  </v>
      </c>
      <c r="D118" s="67" t="str">
        <f t="shared" si="42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/>
      <c r="L118" s="116"/>
      <c r="M118" s="228">
        <f>K118+L118</f>
        <v>0</v>
      </c>
      <c r="N118" s="222">
        <v>122</v>
      </c>
    </row>
    <row r="119" spans="1:14" hidden="1" x14ac:dyDescent="0.25">
      <c r="A119" s="48">
        <f t="shared" si="40"/>
        <v>3237</v>
      </c>
      <c r="B119" s="49" t="str">
        <f t="shared" si="44"/>
        <v xml:space="preserve"> </v>
      </c>
      <c r="C119" s="67" t="str">
        <f t="shared" si="41"/>
        <v xml:space="preserve">  </v>
      </c>
      <c r="D119" s="67" t="str">
        <f t="shared" si="42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hidden="1" x14ac:dyDescent="0.25">
      <c r="A120" s="48">
        <f t="shared" si="40"/>
        <v>0</v>
      </c>
      <c r="B120" s="49">
        <f t="shared" si="44"/>
        <v>0</v>
      </c>
      <c r="C120" s="67" t="str">
        <f t="shared" si="41"/>
        <v/>
      </c>
      <c r="D120" s="67" t="str">
        <f t="shared" si="42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8.25" hidden="1" x14ac:dyDescent="0.25">
      <c r="A121" s="48" t="str">
        <f>G121</f>
        <v>A 7007 05</v>
      </c>
      <c r="B121" s="49">
        <f t="shared" si="44"/>
        <v>0</v>
      </c>
      <c r="C121" s="67" t="str">
        <f t="shared" si="41"/>
        <v>092</v>
      </c>
      <c r="D121" s="67" t="str">
        <f t="shared" si="42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0</v>
      </c>
      <c r="L121" s="81">
        <f>SUM(L123)</f>
        <v>0</v>
      </c>
      <c r="M121" s="229">
        <f>SUM(M123)</f>
        <v>0</v>
      </c>
      <c r="N121" s="222"/>
    </row>
    <row r="122" spans="1:14" ht="25.5" hidden="1" x14ac:dyDescent="0.25">
      <c r="A122" s="48">
        <f t="shared" ref="A122:A188" si="54">G122</f>
        <v>12</v>
      </c>
      <c r="B122" s="49" t="str">
        <f t="shared" si="44"/>
        <v xml:space="preserve"> </v>
      </c>
      <c r="C122" s="67" t="str">
        <f t="shared" si="41"/>
        <v xml:space="preserve">  </v>
      </c>
      <c r="D122" s="67" t="str">
        <f t="shared" si="42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5">SUMIF($F123:$F161,$G122,K123:K161)</f>
        <v>0</v>
      </c>
      <c r="L122" s="89">
        <f t="shared" ref="L122:M122" si="56">SUMIF($F123:$F161,$G122,L123:L161)</f>
        <v>0</v>
      </c>
      <c r="M122" s="224">
        <f t="shared" si="56"/>
        <v>0</v>
      </c>
      <c r="N122" s="218"/>
    </row>
    <row r="123" spans="1:14" hidden="1" x14ac:dyDescent="0.25">
      <c r="A123" s="48">
        <f t="shared" si="54"/>
        <v>3</v>
      </c>
      <c r="B123" s="49" t="str">
        <f t="shared" si="44"/>
        <v xml:space="preserve"> </v>
      </c>
      <c r="C123" s="67" t="str">
        <f t="shared" si="41"/>
        <v xml:space="preserve">  </v>
      </c>
      <c r="D123" s="67" t="str">
        <f t="shared" si="42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7">SUM(K124,K153,K158)</f>
        <v>0</v>
      </c>
      <c r="L123" s="72">
        <f t="shared" ref="L123:M123" si="58">SUM(L124,L153,L158)</f>
        <v>0</v>
      </c>
      <c r="M123" s="225">
        <f t="shared" si="58"/>
        <v>0</v>
      </c>
      <c r="N123" s="222"/>
    </row>
    <row r="124" spans="1:14" hidden="1" x14ac:dyDescent="0.25">
      <c r="B124" s="49" t="str">
        <f t="shared" si="44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0</v>
      </c>
      <c r="L124" s="72">
        <f>SUM(L125,L129,L135,L145,L147)</f>
        <v>0</v>
      </c>
      <c r="M124" s="225">
        <f>SUM(M125,M129,M135,M145,M147)</f>
        <v>0</v>
      </c>
      <c r="N124" s="218"/>
    </row>
    <row r="125" spans="1:14" hidden="1" x14ac:dyDescent="0.25">
      <c r="A125" s="48">
        <f t="shared" si="54"/>
        <v>321</v>
      </c>
      <c r="B125" s="49" t="str">
        <f t="shared" si="44"/>
        <v xml:space="preserve"> </v>
      </c>
      <c r="C125" s="67" t="str">
        <f t="shared" si="41"/>
        <v xml:space="preserve">  </v>
      </c>
      <c r="D125" s="67" t="str">
        <f t="shared" si="42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0</v>
      </c>
      <c r="L125" s="72">
        <f>SUM(L126:L128)</f>
        <v>0</v>
      </c>
      <c r="M125" s="225">
        <f>SUM(M126:M128)</f>
        <v>0</v>
      </c>
      <c r="N125" s="233"/>
    </row>
    <row r="126" spans="1:14" hidden="1" x14ac:dyDescent="0.25">
      <c r="A126" s="48">
        <f t="shared" si="54"/>
        <v>3211</v>
      </c>
      <c r="B126" s="49" t="str">
        <f t="shared" si="44"/>
        <v xml:space="preserve"> </v>
      </c>
      <c r="C126" s="67" t="str">
        <f t="shared" si="41"/>
        <v xml:space="preserve">  </v>
      </c>
      <c r="D126" s="67" t="str">
        <f t="shared" si="42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/>
      <c r="L126" s="116"/>
      <c r="M126" s="228">
        <f>K126+L126</f>
        <v>0</v>
      </c>
      <c r="N126" s="218">
        <v>122</v>
      </c>
    </row>
    <row r="127" spans="1:14" hidden="1" x14ac:dyDescent="0.25">
      <c r="A127" s="48">
        <f t="shared" si="54"/>
        <v>3213</v>
      </c>
      <c r="B127" s="49" t="str">
        <f t="shared" si="44"/>
        <v xml:space="preserve"> </v>
      </c>
      <c r="C127" s="67" t="str">
        <f t="shared" si="41"/>
        <v xml:space="preserve">  </v>
      </c>
      <c r="D127" s="67" t="str">
        <f t="shared" si="42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/>
      <c r="L127" s="116"/>
      <c r="M127" s="228">
        <f t="shared" ref="M127:M134" si="59">K127+L127</f>
        <v>0</v>
      </c>
      <c r="N127" s="218">
        <v>122</v>
      </c>
    </row>
    <row r="128" spans="1:14" ht="25.5" hidden="1" x14ac:dyDescent="0.25">
      <c r="A128" s="48">
        <f t="shared" si="54"/>
        <v>3214</v>
      </c>
      <c r="B128" s="49">
        <f t="shared" si="44"/>
        <v>12</v>
      </c>
      <c r="C128" s="67" t="str">
        <f t="shared" si="41"/>
        <v>092</v>
      </c>
      <c r="D128" s="67" t="str">
        <f t="shared" si="42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/>
      <c r="L128" s="116"/>
      <c r="M128" s="228">
        <f t="shared" si="59"/>
        <v>0</v>
      </c>
      <c r="N128" s="218">
        <v>122</v>
      </c>
    </row>
    <row r="129" spans="1:14" hidden="1" x14ac:dyDescent="0.25">
      <c r="A129" s="48">
        <f t="shared" si="54"/>
        <v>322</v>
      </c>
      <c r="B129" s="49">
        <f t="shared" si="44"/>
        <v>0</v>
      </c>
      <c r="C129" s="67" t="str">
        <f t="shared" si="41"/>
        <v/>
      </c>
      <c r="D129" s="67" t="str">
        <f t="shared" si="42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0</v>
      </c>
      <c r="L129" s="72">
        <f>SUM(L130:L134)</f>
        <v>0</v>
      </c>
      <c r="M129" s="225">
        <f>SUM(M130:M134)</f>
        <v>0</v>
      </c>
      <c r="N129" s="218"/>
    </row>
    <row r="130" spans="1:14" ht="25.5" hidden="1" x14ac:dyDescent="0.25">
      <c r="A130" s="48">
        <f t="shared" si="54"/>
        <v>3221</v>
      </c>
      <c r="B130" s="49">
        <f t="shared" si="44"/>
        <v>12</v>
      </c>
      <c r="C130" s="67" t="str">
        <f t="shared" si="41"/>
        <v>092</v>
      </c>
      <c r="D130" s="67" t="str">
        <f t="shared" si="42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/>
      <c r="L130" s="116"/>
      <c r="M130" s="228">
        <f t="shared" si="59"/>
        <v>0</v>
      </c>
      <c r="N130" s="218">
        <v>122</v>
      </c>
    </row>
    <row r="131" spans="1:14" hidden="1" x14ac:dyDescent="0.25">
      <c r="A131" s="48">
        <f t="shared" si="54"/>
        <v>3222</v>
      </c>
      <c r="B131" s="49" t="str">
        <f t="shared" si="44"/>
        <v xml:space="preserve"> </v>
      </c>
      <c r="C131" s="67" t="str">
        <f t="shared" si="41"/>
        <v xml:space="preserve">  </v>
      </c>
      <c r="D131" s="67" t="str">
        <f t="shared" si="42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59"/>
        <v>0</v>
      </c>
      <c r="N131" s="218">
        <v>122</v>
      </c>
    </row>
    <row r="132" spans="1:14" ht="25.5" hidden="1" x14ac:dyDescent="0.25">
      <c r="A132" s="48">
        <f t="shared" si="54"/>
        <v>3224</v>
      </c>
      <c r="B132" s="49">
        <f t="shared" si="44"/>
        <v>12</v>
      </c>
      <c r="C132" s="67" t="str">
        <f t="shared" si="41"/>
        <v>092</v>
      </c>
      <c r="D132" s="67" t="str">
        <f t="shared" si="42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/>
      <c r="L132" s="116"/>
      <c r="M132" s="228">
        <f t="shared" si="59"/>
        <v>0</v>
      </c>
      <c r="N132" s="218">
        <v>122</v>
      </c>
    </row>
    <row r="133" spans="1:14" hidden="1" x14ac:dyDescent="0.25">
      <c r="A133" s="48">
        <f t="shared" si="54"/>
        <v>3225</v>
      </c>
      <c r="B133" s="49">
        <f t="shared" si="44"/>
        <v>12</v>
      </c>
      <c r="C133" s="67" t="str">
        <f t="shared" si="41"/>
        <v>092</v>
      </c>
      <c r="D133" s="67" t="str">
        <f t="shared" si="42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/>
      <c r="L133" s="116"/>
      <c r="M133" s="228">
        <f t="shared" si="59"/>
        <v>0</v>
      </c>
      <c r="N133" s="218">
        <v>122</v>
      </c>
    </row>
    <row r="134" spans="1:14" ht="25.5" hidden="1" x14ac:dyDescent="0.25">
      <c r="A134" s="48">
        <f t="shared" si="54"/>
        <v>3227</v>
      </c>
      <c r="B134" s="49">
        <f t="shared" si="44"/>
        <v>12</v>
      </c>
      <c r="C134" s="67" t="str">
        <f t="shared" si="41"/>
        <v>092</v>
      </c>
      <c r="D134" s="67" t="str">
        <f t="shared" si="42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/>
      <c r="L134" s="116"/>
      <c r="M134" s="228">
        <f t="shared" si="59"/>
        <v>0</v>
      </c>
      <c r="N134" s="218">
        <v>122</v>
      </c>
    </row>
    <row r="135" spans="1:14" hidden="1" x14ac:dyDescent="0.25">
      <c r="A135" s="48">
        <f t="shared" si="54"/>
        <v>323</v>
      </c>
      <c r="B135" s="49">
        <f t="shared" si="44"/>
        <v>0</v>
      </c>
      <c r="C135" s="67" t="str">
        <f t="shared" si="41"/>
        <v/>
      </c>
      <c r="D135" s="67" t="str">
        <f t="shared" si="42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0</v>
      </c>
      <c r="L135" s="72">
        <f>SUM(L136:L144)</f>
        <v>0</v>
      </c>
      <c r="M135" s="225">
        <f>SUM(M136:M144)</f>
        <v>0</v>
      </c>
      <c r="N135" s="218"/>
    </row>
    <row r="136" spans="1:14" hidden="1" x14ac:dyDescent="0.25">
      <c r="A136" s="48">
        <f t="shared" si="54"/>
        <v>3231</v>
      </c>
      <c r="B136" s="49">
        <f t="shared" si="44"/>
        <v>12</v>
      </c>
      <c r="C136" s="67" t="str">
        <f t="shared" si="41"/>
        <v>092</v>
      </c>
      <c r="D136" s="67" t="str">
        <f t="shared" si="42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/>
      <c r="L136" s="116"/>
      <c r="M136" s="228">
        <f t="shared" ref="M136:M144" si="60">K136+L136</f>
        <v>0</v>
      </c>
      <c r="N136" s="218">
        <v>122</v>
      </c>
    </row>
    <row r="137" spans="1:14" ht="25.5" hidden="1" x14ac:dyDescent="0.25">
      <c r="A137" s="48">
        <f t="shared" si="54"/>
        <v>3232</v>
      </c>
      <c r="B137" s="49" t="str">
        <f t="shared" si="44"/>
        <v xml:space="preserve"> </v>
      </c>
      <c r="C137" s="67" t="str">
        <f t="shared" si="41"/>
        <v xml:space="preserve">  </v>
      </c>
      <c r="D137" s="67" t="str">
        <f t="shared" si="42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/>
      <c r="L137" s="116"/>
      <c r="M137" s="228">
        <f t="shared" si="60"/>
        <v>0</v>
      </c>
      <c r="N137" s="218">
        <v>122</v>
      </c>
    </row>
    <row r="138" spans="1:14" hidden="1" x14ac:dyDescent="0.25">
      <c r="A138" s="48">
        <f t="shared" si="54"/>
        <v>3233</v>
      </c>
      <c r="B138" s="49">
        <f t="shared" si="44"/>
        <v>12</v>
      </c>
      <c r="C138" s="67" t="str">
        <f t="shared" si="41"/>
        <v>092</v>
      </c>
      <c r="D138" s="67" t="str">
        <f t="shared" si="42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0"/>
        <v>0</v>
      </c>
      <c r="N138" s="218">
        <v>122</v>
      </c>
    </row>
    <row r="139" spans="1:14" hidden="1" x14ac:dyDescent="0.25">
      <c r="A139" s="48">
        <f t="shared" si="54"/>
        <v>3234</v>
      </c>
      <c r="B139" s="49">
        <f t="shared" si="44"/>
        <v>12</v>
      </c>
      <c r="C139" s="67" t="str">
        <f t="shared" si="41"/>
        <v>092</v>
      </c>
      <c r="D139" s="67" t="str">
        <f t="shared" si="42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/>
      <c r="L139" s="116"/>
      <c r="M139" s="228">
        <f t="shared" si="60"/>
        <v>0</v>
      </c>
      <c r="N139" s="218">
        <v>122</v>
      </c>
    </row>
    <row r="140" spans="1:14" hidden="1" x14ac:dyDescent="0.25">
      <c r="A140" s="48">
        <f t="shared" si="54"/>
        <v>3235</v>
      </c>
      <c r="B140" s="49">
        <f t="shared" si="44"/>
        <v>12</v>
      </c>
      <c r="C140" s="67" t="str">
        <f t="shared" si="41"/>
        <v>092</v>
      </c>
      <c r="D140" s="67" t="str">
        <f t="shared" si="42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0"/>
        <v>0</v>
      </c>
      <c r="N140" s="218">
        <v>122</v>
      </c>
    </row>
    <row r="141" spans="1:14" hidden="1" x14ac:dyDescent="0.25">
      <c r="A141" s="48">
        <f t="shared" si="54"/>
        <v>3236</v>
      </c>
      <c r="B141" s="49">
        <f t="shared" si="44"/>
        <v>12</v>
      </c>
      <c r="C141" s="67" t="str">
        <f t="shared" si="41"/>
        <v>092</v>
      </c>
      <c r="D141" s="67" t="str">
        <f t="shared" si="42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0"/>
        <v>0</v>
      </c>
      <c r="N141" s="218">
        <v>122</v>
      </c>
    </row>
    <row r="142" spans="1:14" hidden="1" x14ac:dyDescent="0.25">
      <c r="A142" s="48">
        <f t="shared" si="54"/>
        <v>3237</v>
      </c>
      <c r="B142" s="49">
        <f t="shared" si="44"/>
        <v>12</v>
      </c>
      <c r="C142" s="67" t="str">
        <f t="shared" si="41"/>
        <v>092</v>
      </c>
      <c r="D142" s="67" t="str">
        <f t="shared" si="42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/>
      <c r="L142" s="116"/>
      <c r="M142" s="228">
        <f t="shared" si="60"/>
        <v>0</v>
      </c>
      <c r="N142" s="218">
        <v>122</v>
      </c>
    </row>
    <row r="143" spans="1:14" hidden="1" x14ac:dyDescent="0.25">
      <c r="A143" s="48">
        <f t="shared" si="54"/>
        <v>3238</v>
      </c>
      <c r="B143" s="49">
        <f t="shared" si="44"/>
        <v>12</v>
      </c>
      <c r="C143" s="67" t="str">
        <f t="shared" si="41"/>
        <v>092</v>
      </c>
      <c r="D143" s="67" t="str">
        <f t="shared" si="42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0"/>
        <v>0</v>
      </c>
      <c r="N143" s="218">
        <v>122</v>
      </c>
    </row>
    <row r="144" spans="1:14" hidden="1" x14ac:dyDescent="0.25">
      <c r="A144" s="48">
        <f t="shared" si="54"/>
        <v>3239</v>
      </c>
      <c r="B144" s="49">
        <f t="shared" si="44"/>
        <v>12</v>
      </c>
      <c r="C144" s="67" t="str">
        <f t="shared" si="41"/>
        <v>092</v>
      </c>
      <c r="D144" s="67" t="str">
        <f t="shared" si="42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0"/>
        <v>0</v>
      </c>
      <c r="N144" s="218">
        <v>122</v>
      </c>
    </row>
    <row r="145" spans="1:14" ht="25.5" hidden="1" x14ac:dyDescent="0.25">
      <c r="A145" s="48">
        <f t="shared" si="54"/>
        <v>324</v>
      </c>
      <c r="B145" s="49">
        <f t="shared" si="44"/>
        <v>0</v>
      </c>
      <c r="C145" s="67" t="str">
        <f t="shared" si="41"/>
        <v/>
      </c>
      <c r="D145" s="67" t="str">
        <f t="shared" si="42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5.5" hidden="1" x14ac:dyDescent="0.25">
      <c r="A146" s="48">
        <f t="shared" si="54"/>
        <v>3241</v>
      </c>
      <c r="B146" s="49">
        <f t="shared" si="44"/>
        <v>12</v>
      </c>
      <c r="C146" s="67" t="str">
        <f t="shared" si="41"/>
        <v>092</v>
      </c>
      <c r="D146" s="67" t="str">
        <f t="shared" si="42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5.5" hidden="1" x14ac:dyDescent="0.25">
      <c r="A147" s="48">
        <f t="shared" si="54"/>
        <v>329</v>
      </c>
      <c r="B147" s="49" t="str">
        <f t="shared" si="44"/>
        <v xml:space="preserve"> </v>
      </c>
      <c r="C147" s="67" t="str">
        <f t="shared" si="41"/>
        <v xml:space="preserve">  </v>
      </c>
      <c r="D147" s="67" t="str">
        <f t="shared" si="42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0</v>
      </c>
      <c r="L147" s="72">
        <f>SUM(L148:L152)</f>
        <v>0</v>
      </c>
      <c r="M147" s="225">
        <f>SUM(M148:M152)</f>
        <v>0</v>
      </c>
      <c r="N147" s="222"/>
    </row>
    <row r="148" spans="1:14" hidden="1" x14ac:dyDescent="0.25">
      <c r="A148" s="48">
        <f t="shared" si="54"/>
        <v>3292</v>
      </c>
      <c r="B148" s="49">
        <f t="shared" si="44"/>
        <v>12</v>
      </c>
      <c r="C148" s="67" t="str">
        <f t="shared" ref="C148:C199" si="61">IF(H148&gt;0,LEFT(E148,3),"  ")</f>
        <v>092</v>
      </c>
      <c r="D148" s="67" t="str">
        <f t="shared" ref="D148:D199" si="62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25">
      <c r="A149" s="48">
        <f t="shared" si="54"/>
        <v>3293</v>
      </c>
      <c r="B149" s="49" t="str">
        <f t="shared" si="44"/>
        <v xml:space="preserve"> </v>
      </c>
      <c r="C149" s="67" t="str">
        <f t="shared" si="61"/>
        <v xml:space="preserve">  </v>
      </c>
      <c r="D149" s="67" t="str">
        <f t="shared" si="62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3">K149+L149</f>
        <v>0</v>
      </c>
      <c r="N149" s="218">
        <v>122</v>
      </c>
    </row>
    <row r="150" spans="1:14" hidden="1" x14ac:dyDescent="0.25">
      <c r="A150" s="48">
        <f t="shared" si="54"/>
        <v>3294</v>
      </c>
      <c r="B150" s="49">
        <f t="shared" si="44"/>
        <v>12</v>
      </c>
      <c r="C150" s="67" t="str">
        <f t="shared" si="61"/>
        <v>092</v>
      </c>
      <c r="D150" s="67" t="str">
        <f t="shared" si="62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3"/>
        <v>0</v>
      </c>
      <c r="N150" s="218">
        <v>122</v>
      </c>
    </row>
    <row r="151" spans="1:14" hidden="1" x14ac:dyDescent="0.25">
      <c r="A151" s="48">
        <f t="shared" si="54"/>
        <v>3295</v>
      </c>
      <c r="B151" s="49">
        <f t="shared" si="44"/>
        <v>12</v>
      </c>
      <c r="C151" s="67" t="str">
        <f t="shared" si="61"/>
        <v>092</v>
      </c>
      <c r="D151" s="67" t="str">
        <f t="shared" si="62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3"/>
        <v>0</v>
      </c>
      <c r="N151" s="218">
        <v>122</v>
      </c>
    </row>
    <row r="152" spans="1:14" ht="25.5" hidden="1" x14ac:dyDescent="0.25">
      <c r="A152" s="48">
        <f t="shared" si="54"/>
        <v>3299</v>
      </c>
      <c r="B152" s="49">
        <f t="shared" si="44"/>
        <v>12</v>
      </c>
      <c r="C152" s="67" t="str">
        <f t="shared" si="61"/>
        <v>092</v>
      </c>
      <c r="D152" s="67" t="str">
        <f t="shared" si="62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/>
      <c r="L152" s="116"/>
      <c r="M152" s="228">
        <f t="shared" si="63"/>
        <v>0</v>
      </c>
      <c r="N152" s="218">
        <v>122</v>
      </c>
    </row>
    <row r="153" spans="1:14" hidden="1" x14ac:dyDescent="0.25">
      <c r="A153" s="48">
        <f t="shared" si="54"/>
        <v>34</v>
      </c>
      <c r="B153" s="49">
        <f t="shared" ref="B153:B219" si="64">IF(H153&gt;0,F153," ")</f>
        <v>0</v>
      </c>
      <c r="C153" s="67" t="str">
        <f t="shared" si="61"/>
        <v/>
      </c>
      <c r="D153" s="67" t="str">
        <f t="shared" si="62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hidden="1" x14ac:dyDescent="0.25">
      <c r="A154" s="48">
        <f t="shared" si="54"/>
        <v>343</v>
      </c>
      <c r="B154" s="49">
        <f t="shared" si="64"/>
        <v>0</v>
      </c>
      <c r="C154" s="67" t="str">
        <f t="shared" si="61"/>
        <v/>
      </c>
      <c r="D154" s="67" t="str">
        <f t="shared" si="62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5.5" hidden="1" x14ac:dyDescent="0.25">
      <c r="A155" s="48">
        <f t="shared" si="54"/>
        <v>3431</v>
      </c>
      <c r="B155" s="49" t="str">
        <f t="shared" si="64"/>
        <v xml:space="preserve"> </v>
      </c>
      <c r="C155" s="67" t="str">
        <f t="shared" si="61"/>
        <v xml:space="preserve">  </v>
      </c>
      <c r="D155" s="67" t="str">
        <f t="shared" si="62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hidden="1" x14ac:dyDescent="0.25">
      <c r="A156" s="48">
        <f t="shared" si="54"/>
        <v>3433</v>
      </c>
      <c r="B156" s="49" t="str">
        <f t="shared" si="64"/>
        <v xml:space="preserve"> </v>
      </c>
      <c r="C156" s="67" t="str">
        <f t="shared" si="61"/>
        <v xml:space="preserve">  </v>
      </c>
      <c r="D156" s="67" t="str">
        <f t="shared" si="62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5">K156+L156</f>
        <v>0</v>
      </c>
      <c r="N156" s="218">
        <v>122</v>
      </c>
    </row>
    <row r="157" spans="1:14" ht="25.5" hidden="1" x14ac:dyDescent="0.25">
      <c r="A157" s="48">
        <f t="shared" si="54"/>
        <v>3434</v>
      </c>
      <c r="B157" s="49">
        <f t="shared" si="64"/>
        <v>12</v>
      </c>
      <c r="C157" s="67" t="str">
        <f t="shared" si="61"/>
        <v>092</v>
      </c>
      <c r="D157" s="67" t="str">
        <f t="shared" si="62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5"/>
        <v>0</v>
      </c>
      <c r="N157" s="218">
        <v>122</v>
      </c>
    </row>
    <row r="158" spans="1:14" ht="25.5" hidden="1" x14ac:dyDescent="0.25">
      <c r="A158" s="48">
        <f t="shared" si="54"/>
        <v>37</v>
      </c>
      <c r="B158" s="49">
        <f t="shared" si="64"/>
        <v>0</v>
      </c>
      <c r="C158" s="67" t="str">
        <f t="shared" si="61"/>
        <v/>
      </c>
      <c r="D158" s="67" t="str">
        <f t="shared" si="62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5.5" hidden="1" x14ac:dyDescent="0.25">
      <c r="A159" s="48">
        <f t="shared" si="54"/>
        <v>372</v>
      </c>
      <c r="B159" s="49">
        <f t="shared" si="64"/>
        <v>0</v>
      </c>
      <c r="C159" s="67" t="str">
        <f t="shared" si="61"/>
        <v/>
      </c>
      <c r="D159" s="67" t="str">
        <f t="shared" si="62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6">SUM(K160)</f>
        <v>0</v>
      </c>
      <c r="L159" s="72">
        <f t="shared" ref="L159:M159" si="67">SUM(L160)</f>
        <v>0</v>
      </c>
      <c r="M159" s="225">
        <f t="shared" si="67"/>
        <v>0</v>
      </c>
      <c r="N159" s="218"/>
    </row>
    <row r="160" spans="1:14" ht="25.5" hidden="1" x14ac:dyDescent="0.25">
      <c r="A160" s="48">
        <f t="shared" si="54"/>
        <v>3722</v>
      </c>
      <c r="B160" s="49" t="str">
        <f t="shared" si="64"/>
        <v xml:space="preserve"> </v>
      </c>
      <c r="C160" s="67" t="str">
        <f t="shared" si="61"/>
        <v xml:space="preserve">  </v>
      </c>
      <c r="D160" s="67" t="str">
        <f t="shared" si="62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hidden="1" x14ac:dyDescent="0.25">
      <c r="A161" s="48">
        <f t="shared" si="54"/>
        <v>0</v>
      </c>
      <c r="B161" s="49" t="str">
        <f t="shared" si="64"/>
        <v xml:space="preserve"> </v>
      </c>
      <c r="C161" s="67" t="str">
        <f t="shared" si="61"/>
        <v xml:space="preserve">  </v>
      </c>
      <c r="D161" s="67" t="str">
        <f t="shared" si="62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8.25" hidden="1" x14ac:dyDescent="0.25">
      <c r="A162" s="48" t="str">
        <f t="shared" si="54"/>
        <v>A 7007 06</v>
      </c>
      <c r="B162" s="49">
        <f t="shared" si="64"/>
        <v>0</v>
      </c>
      <c r="C162" s="67" t="str">
        <f t="shared" si="61"/>
        <v>092</v>
      </c>
      <c r="D162" s="67" t="str">
        <f t="shared" si="62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0</v>
      </c>
      <c r="L162" s="93">
        <f>SUM(L164)</f>
        <v>0</v>
      </c>
      <c r="M162" s="223">
        <f>SUM(M164)</f>
        <v>0</v>
      </c>
      <c r="N162" s="222"/>
    </row>
    <row r="163" spans="1:14" ht="25.5" hidden="1" x14ac:dyDescent="0.25">
      <c r="A163" s="48">
        <f t="shared" si="54"/>
        <v>12</v>
      </c>
      <c r="B163" s="49" t="str">
        <f t="shared" si="64"/>
        <v xml:space="preserve"> </v>
      </c>
      <c r="C163" s="67" t="str">
        <f t="shared" si="61"/>
        <v xml:space="preserve">  </v>
      </c>
      <c r="D163" s="67" t="str">
        <f t="shared" si="62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8">SUMIF($F164:$F180,$G163,K164:K180)</f>
        <v>0</v>
      </c>
      <c r="L163" s="89">
        <f t="shared" ref="L163:M163" si="69">SUMIF($F164:$F180,$G163,L164:L180)</f>
        <v>0</v>
      </c>
      <c r="M163" s="224">
        <f t="shared" si="69"/>
        <v>0</v>
      </c>
      <c r="N163" s="218"/>
    </row>
    <row r="164" spans="1:14" hidden="1" x14ac:dyDescent="0.25">
      <c r="A164" s="48">
        <f t="shared" si="54"/>
        <v>3</v>
      </c>
      <c r="B164" s="49" t="str">
        <f t="shared" si="64"/>
        <v xml:space="preserve"> </v>
      </c>
      <c r="C164" s="67" t="str">
        <f t="shared" si="61"/>
        <v xml:space="preserve">  </v>
      </c>
      <c r="D164" s="67" t="str">
        <f t="shared" si="62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0">SUM(K165)</f>
        <v>0</v>
      </c>
      <c r="L164" s="72">
        <f t="shared" ref="L164:M164" si="71">SUM(L165)</f>
        <v>0</v>
      </c>
      <c r="M164" s="225">
        <f t="shared" si="71"/>
        <v>0</v>
      </c>
      <c r="N164" s="222"/>
    </row>
    <row r="165" spans="1:14" hidden="1" x14ac:dyDescent="0.25">
      <c r="B165" s="49" t="str">
        <f t="shared" si="64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0</v>
      </c>
      <c r="L165" s="72">
        <f>SUM(L166,L168,L172,L178)</f>
        <v>0</v>
      </c>
      <c r="M165" s="225">
        <f>SUM(M166,M168,M172,M178)</f>
        <v>0</v>
      </c>
      <c r="N165" s="218"/>
    </row>
    <row r="166" spans="1:14" hidden="1" x14ac:dyDescent="0.25">
      <c r="A166" s="48">
        <f t="shared" si="54"/>
        <v>321</v>
      </c>
      <c r="B166" s="49" t="str">
        <f t="shared" si="64"/>
        <v xml:space="preserve"> </v>
      </c>
      <c r="C166" s="67" t="str">
        <f t="shared" si="61"/>
        <v xml:space="preserve">  </v>
      </c>
      <c r="D166" s="67" t="str">
        <f t="shared" si="62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0</v>
      </c>
      <c r="L166" s="72">
        <f>SUM(L167)</f>
        <v>0</v>
      </c>
      <c r="M166" s="225">
        <f>SUM(M167)</f>
        <v>0</v>
      </c>
      <c r="N166" s="218"/>
    </row>
    <row r="167" spans="1:14" ht="25.5" hidden="1" x14ac:dyDescent="0.25">
      <c r="A167" s="48">
        <f t="shared" si="54"/>
        <v>3212</v>
      </c>
      <c r="B167" s="49" t="str">
        <f t="shared" si="64"/>
        <v xml:space="preserve"> </v>
      </c>
      <c r="C167" s="67" t="str">
        <f t="shared" si="61"/>
        <v xml:space="preserve">  </v>
      </c>
      <c r="D167" s="67" t="str">
        <f t="shared" si="62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/>
      <c r="L167" s="116"/>
      <c r="M167" s="228">
        <f>K167+L167</f>
        <v>0</v>
      </c>
      <c r="N167" s="218">
        <v>122</v>
      </c>
    </row>
    <row r="168" spans="1:14" hidden="1" x14ac:dyDescent="0.25">
      <c r="A168" s="48">
        <f t="shared" si="54"/>
        <v>322</v>
      </c>
      <c r="B168" s="49" t="str">
        <f t="shared" si="64"/>
        <v xml:space="preserve"> </v>
      </c>
      <c r="C168" s="67" t="str">
        <f t="shared" si="61"/>
        <v xml:space="preserve">  </v>
      </c>
      <c r="D168" s="67" t="str">
        <f t="shared" si="62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0</v>
      </c>
      <c r="L168" s="72">
        <f>SUM(L169:L171)</f>
        <v>0</v>
      </c>
      <c r="M168" s="225">
        <f>SUM(M169:M171)</f>
        <v>0</v>
      </c>
      <c r="N168" s="218"/>
    </row>
    <row r="169" spans="1:14" ht="25.5" hidden="1" x14ac:dyDescent="0.25">
      <c r="A169" s="48">
        <f t="shared" si="54"/>
        <v>3221</v>
      </c>
      <c r="B169" s="49">
        <f t="shared" si="64"/>
        <v>12</v>
      </c>
      <c r="C169" s="67" t="str">
        <f t="shared" si="61"/>
        <v>092</v>
      </c>
      <c r="D169" s="67" t="str">
        <f t="shared" si="62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25">
      <c r="A170" s="48">
        <f t="shared" si="54"/>
        <v>3222</v>
      </c>
      <c r="B170" s="49" t="str">
        <f t="shared" si="64"/>
        <v xml:space="preserve"> </v>
      </c>
      <c r="C170" s="67" t="str">
        <f t="shared" si="61"/>
        <v xml:space="preserve">  </v>
      </c>
      <c r="D170" s="67" t="str">
        <f t="shared" si="62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/>
      <c r="L170" s="116"/>
      <c r="M170" s="228">
        <f t="shared" ref="M170:M179" si="72">K170+L170</f>
        <v>0</v>
      </c>
      <c r="N170" s="218">
        <v>122</v>
      </c>
    </row>
    <row r="171" spans="1:14" hidden="1" x14ac:dyDescent="0.25">
      <c r="A171" s="48">
        <f t="shared" si="54"/>
        <v>3223</v>
      </c>
      <c r="B171" s="49">
        <f t="shared" si="64"/>
        <v>12</v>
      </c>
      <c r="C171" s="67" t="str">
        <f t="shared" si="61"/>
        <v>092</v>
      </c>
      <c r="D171" s="67" t="str">
        <f t="shared" si="62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/>
      <c r="L171" s="116"/>
      <c r="M171" s="228">
        <f t="shared" si="72"/>
        <v>0</v>
      </c>
      <c r="N171" s="218">
        <v>122</v>
      </c>
    </row>
    <row r="172" spans="1:14" hidden="1" x14ac:dyDescent="0.25">
      <c r="A172" s="48">
        <f t="shared" si="54"/>
        <v>323</v>
      </c>
      <c r="B172" s="49">
        <f t="shared" si="64"/>
        <v>0</v>
      </c>
      <c r="C172" s="67" t="str">
        <f t="shared" si="61"/>
        <v/>
      </c>
      <c r="D172" s="67" t="str">
        <f t="shared" si="62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0</v>
      </c>
      <c r="L172" s="72">
        <f>SUM(L173:L177)</f>
        <v>0</v>
      </c>
      <c r="M172" s="225">
        <f>SUM(M173:M177)</f>
        <v>0</v>
      </c>
      <c r="N172" s="218"/>
    </row>
    <row r="173" spans="1:14" ht="25.5" hidden="1" x14ac:dyDescent="0.25">
      <c r="A173" s="48">
        <f t="shared" si="54"/>
        <v>3232</v>
      </c>
      <c r="B173" s="49">
        <f t="shared" si="64"/>
        <v>12</v>
      </c>
      <c r="C173" s="67" t="str">
        <f t="shared" si="61"/>
        <v>092</v>
      </c>
      <c r="D173" s="67" t="str">
        <f t="shared" si="62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/>
      <c r="L173" s="116"/>
      <c r="M173" s="228">
        <f t="shared" si="72"/>
        <v>0</v>
      </c>
      <c r="N173" s="218">
        <v>122</v>
      </c>
    </row>
    <row r="174" spans="1:14" hidden="1" x14ac:dyDescent="0.25">
      <c r="A174" s="48">
        <f t="shared" si="54"/>
        <v>3234</v>
      </c>
      <c r="B174" s="49" t="str">
        <f t="shared" si="64"/>
        <v xml:space="preserve"> </v>
      </c>
      <c r="C174" s="67" t="str">
        <f t="shared" si="61"/>
        <v xml:space="preserve">  </v>
      </c>
      <c r="D174" s="67" t="str">
        <f t="shared" si="62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 t="shared" si="72"/>
        <v>0</v>
      </c>
      <c r="N174" s="218">
        <v>122</v>
      </c>
    </row>
    <row r="175" spans="1:14" hidden="1" x14ac:dyDescent="0.25">
      <c r="A175" s="48">
        <f t="shared" si="54"/>
        <v>3235</v>
      </c>
      <c r="B175" s="49">
        <f t="shared" si="64"/>
        <v>12</v>
      </c>
      <c r="C175" s="67" t="str">
        <f t="shared" si="61"/>
        <v>092</v>
      </c>
      <c r="D175" s="67" t="str">
        <f t="shared" si="62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2"/>
        <v>0</v>
      </c>
      <c r="N175" s="218">
        <v>122</v>
      </c>
    </row>
    <row r="176" spans="1:14" hidden="1" x14ac:dyDescent="0.25">
      <c r="A176" s="48">
        <f t="shared" si="54"/>
        <v>3236</v>
      </c>
      <c r="B176" s="49">
        <f t="shared" si="64"/>
        <v>12</v>
      </c>
      <c r="C176" s="67" t="str">
        <f t="shared" si="61"/>
        <v>092</v>
      </c>
      <c r="D176" s="67" t="str">
        <f t="shared" si="62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/>
      <c r="L176" s="116"/>
      <c r="M176" s="228">
        <f t="shared" si="72"/>
        <v>0</v>
      </c>
      <c r="N176" s="218">
        <v>122</v>
      </c>
    </row>
    <row r="177" spans="1:14" hidden="1" x14ac:dyDescent="0.25">
      <c r="A177" s="48">
        <f t="shared" si="54"/>
        <v>3239</v>
      </c>
      <c r="B177" s="49">
        <f t="shared" si="64"/>
        <v>12</v>
      </c>
      <c r="C177" s="67" t="str">
        <f t="shared" si="61"/>
        <v>092</v>
      </c>
      <c r="D177" s="67" t="str">
        <f t="shared" si="62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2"/>
        <v>0</v>
      </c>
      <c r="N177" s="218">
        <v>122</v>
      </c>
    </row>
    <row r="178" spans="1:14" ht="25.5" hidden="1" x14ac:dyDescent="0.25">
      <c r="A178" s="48">
        <f t="shared" si="54"/>
        <v>329</v>
      </c>
      <c r="B178" s="49">
        <f t="shared" si="64"/>
        <v>0</v>
      </c>
      <c r="C178" s="67" t="str">
        <f t="shared" si="61"/>
        <v/>
      </c>
      <c r="D178" s="67" t="str">
        <f t="shared" si="62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hidden="1" x14ac:dyDescent="0.25">
      <c r="A179" s="48">
        <f t="shared" si="54"/>
        <v>3292</v>
      </c>
      <c r="B179" s="49">
        <f t="shared" si="64"/>
        <v>12</v>
      </c>
      <c r="C179" s="67" t="str">
        <f t="shared" si="61"/>
        <v>092</v>
      </c>
      <c r="D179" s="67" t="str">
        <f t="shared" si="62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2"/>
        <v>0</v>
      </c>
      <c r="N179" s="218">
        <v>122</v>
      </c>
    </row>
    <row r="180" spans="1:14" hidden="1" x14ac:dyDescent="0.25">
      <c r="A180" s="48">
        <f t="shared" si="54"/>
        <v>0</v>
      </c>
      <c r="B180" s="49" t="str">
        <f t="shared" si="64"/>
        <v xml:space="preserve"> </v>
      </c>
      <c r="C180" s="67" t="str">
        <f t="shared" si="61"/>
        <v xml:space="preserve">  </v>
      </c>
      <c r="D180" s="67" t="str">
        <f t="shared" si="62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38.25" hidden="1" x14ac:dyDescent="0.25">
      <c r="A181" s="48" t="str">
        <f t="shared" si="54"/>
        <v>A 7007 07</v>
      </c>
      <c r="B181" s="49">
        <f t="shared" si="64"/>
        <v>0</v>
      </c>
      <c r="C181" s="67" t="str">
        <f t="shared" si="61"/>
        <v>092</v>
      </c>
      <c r="D181" s="67" t="str">
        <f t="shared" si="62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5.5" hidden="1" x14ac:dyDescent="0.25">
      <c r="A182" s="48">
        <f t="shared" si="54"/>
        <v>12</v>
      </c>
      <c r="B182" s="49" t="str">
        <f t="shared" si="64"/>
        <v xml:space="preserve"> </v>
      </c>
      <c r="C182" s="67" t="str">
        <f t="shared" si="61"/>
        <v xml:space="preserve">  </v>
      </c>
      <c r="D182" s="67" t="str">
        <f t="shared" si="62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3">SUMIF($F183:$F195,$G182,K183:K195)</f>
        <v>0</v>
      </c>
      <c r="L182" s="89">
        <f t="shared" ref="L182:M182" si="74">SUMIF($F183:$F195,$G182,L183:L195)</f>
        <v>0</v>
      </c>
      <c r="M182" s="224">
        <f t="shared" si="74"/>
        <v>0</v>
      </c>
      <c r="N182" s="218"/>
    </row>
    <row r="183" spans="1:14" hidden="1" x14ac:dyDescent="0.25">
      <c r="A183" s="48">
        <f t="shared" si="54"/>
        <v>3</v>
      </c>
      <c r="B183" s="49" t="str">
        <f t="shared" si="64"/>
        <v xml:space="preserve"> </v>
      </c>
      <c r="C183" s="67" t="str">
        <f t="shared" si="61"/>
        <v xml:space="preserve">  </v>
      </c>
      <c r="D183" s="67" t="str">
        <f t="shared" si="62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5">SUM(K184)</f>
        <v>0</v>
      </c>
      <c r="L183" s="72">
        <f t="shared" ref="L183:M183" si="76">SUM(L184)</f>
        <v>0</v>
      </c>
      <c r="M183" s="225">
        <f t="shared" si="76"/>
        <v>0</v>
      </c>
      <c r="N183" s="222"/>
    </row>
    <row r="184" spans="1:14" hidden="1" x14ac:dyDescent="0.25">
      <c r="B184" s="49" t="str">
        <f t="shared" si="64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hidden="1" x14ac:dyDescent="0.25">
      <c r="A185" s="48">
        <f t="shared" si="54"/>
        <v>322</v>
      </c>
      <c r="B185" s="49" t="str">
        <f t="shared" si="64"/>
        <v xml:space="preserve"> </v>
      </c>
      <c r="C185" s="67" t="str">
        <f t="shared" si="61"/>
        <v xml:space="preserve">  </v>
      </c>
      <c r="D185" s="67" t="str">
        <f t="shared" si="62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5.5" hidden="1" x14ac:dyDescent="0.25">
      <c r="A186" s="48">
        <f t="shared" si="54"/>
        <v>3221</v>
      </c>
      <c r="B186" s="49" t="str">
        <f t="shared" si="64"/>
        <v xml:space="preserve"> </v>
      </c>
      <c r="C186" s="67" t="str">
        <f t="shared" si="61"/>
        <v xml:space="preserve">  </v>
      </c>
      <c r="D186" s="67" t="str">
        <f t="shared" si="62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25">
      <c r="A187" s="48">
        <f t="shared" si="54"/>
        <v>3222</v>
      </c>
      <c r="B187" s="49" t="str">
        <f t="shared" si="64"/>
        <v xml:space="preserve"> </v>
      </c>
      <c r="C187" s="67" t="str">
        <f t="shared" si="61"/>
        <v xml:space="preserve">  </v>
      </c>
      <c r="D187" s="67" t="str">
        <f t="shared" si="62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7">K187+L187</f>
        <v>0</v>
      </c>
      <c r="N187" s="218">
        <v>122</v>
      </c>
    </row>
    <row r="188" spans="1:14" hidden="1" x14ac:dyDescent="0.25">
      <c r="A188" s="48">
        <f t="shared" si="54"/>
        <v>3223</v>
      </c>
      <c r="B188" s="49">
        <f t="shared" si="64"/>
        <v>12</v>
      </c>
      <c r="C188" s="67" t="str">
        <f t="shared" si="61"/>
        <v>092</v>
      </c>
      <c r="D188" s="67" t="str">
        <f t="shared" si="62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7"/>
        <v>0</v>
      </c>
      <c r="N188" s="218">
        <v>122</v>
      </c>
    </row>
    <row r="189" spans="1:14" ht="25.5" hidden="1" x14ac:dyDescent="0.25">
      <c r="A189" s="48">
        <f t="shared" ref="A189:A292" si="78">G189</f>
        <v>3224</v>
      </c>
      <c r="B189" s="49">
        <f t="shared" si="64"/>
        <v>12</v>
      </c>
      <c r="C189" s="67" t="str">
        <f t="shared" si="61"/>
        <v>092</v>
      </c>
      <c r="D189" s="67" t="str">
        <f t="shared" si="62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7"/>
        <v>0</v>
      </c>
      <c r="N189" s="218">
        <v>122</v>
      </c>
    </row>
    <row r="190" spans="1:14" hidden="1" x14ac:dyDescent="0.25">
      <c r="A190" s="48">
        <f>G190</f>
        <v>323</v>
      </c>
      <c r="B190" s="49">
        <f t="shared" si="64"/>
        <v>0</v>
      </c>
      <c r="C190" s="67" t="str">
        <f t="shared" si="61"/>
        <v/>
      </c>
      <c r="D190" s="67" t="str">
        <f t="shared" si="62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5.5" hidden="1" x14ac:dyDescent="0.25">
      <c r="A191" s="48">
        <f t="shared" si="78"/>
        <v>3232</v>
      </c>
      <c r="B191" s="49">
        <f t="shared" si="64"/>
        <v>12</v>
      </c>
      <c r="C191" s="67" t="str">
        <f t="shared" si="61"/>
        <v>092</v>
      </c>
      <c r="D191" s="67" t="str">
        <f t="shared" si="62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25">
      <c r="A192" s="48">
        <f t="shared" si="78"/>
        <v>3234</v>
      </c>
      <c r="B192" s="49" t="str">
        <f t="shared" si="64"/>
        <v xml:space="preserve"> </v>
      </c>
      <c r="C192" s="67" t="str">
        <f t="shared" si="61"/>
        <v xml:space="preserve">  </v>
      </c>
      <c r="D192" s="67" t="str">
        <f t="shared" si="62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79">K192+L192</f>
        <v>0</v>
      </c>
      <c r="N192" s="218">
        <v>122</v>
      </c>
    </row>
    <row r="193" spans="1:14" hidden="1" x14ac:dyDescent="0.25">
      <c r="A193" s="48">
        <f t="shared" si="78"/>
        <v>3236</v>
      </c>
      <c r="B193" s="49">
        <f t="shared" si="64"/>
        <v>12</v>
      </c>
      <c r="C193" s="67" t="str">
        <f t="shared" si="61"/>
        <v>092</v>
      </c>
      <c r="D193" s="67" t="str">
        <f t="shared" si="62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79"/>
        <v>0</v>
      </c>
      <c r="N193" s="218">
        <v>122</v>
      </c>
    </row>
    <row r="194" spans="1:14" hidden="1" x14ac:dyDescent="0.25">
      <c r="A194" s="48">
        <f t="shared" si="78"/>
        <v>3239</v>
      </c>
      <c r="B194" s="49">
        <f t="shared" si="64"/>
        <v>12</v>
      </c>
      <c r="C194" s="67" t="str">
        <f t="shared" si="61"/>
        <v>092</v>
      </c>
      <c r="D194" s="67" t="str">
        <f t="shared" si="62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79"/>
        <v>0</v>
      </c>
      <c r="N194" s="218">
        <v>122</v>
      </c>
    </row>
    <row r="195" spans="1:14" x14ac:dyDescent="0.25">
      <c r="A195" s="48">
        <f t="shared" si="78"/>
        <v>0</v>
      </c>
      <c r="B195" s="49">
        <f t="shared" si="64"/>
        <v>0</v>
      </c>
      <c r="C195" s="67" t="str">
        <f t="shared" si="61"/>
        <v/>
      </c>
      <c r="D195" s="67" t="str">
        <f t="shared" si="62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" x14ac:dyDescent="0.25">
      <c r="A196" s="48" t="str">
        <f>G196</f>
        <v>Program 7011</v>
      </c>
      <c r="B196" s="49">
        <f t="shared" si="64"/>
        <v>0</v>
      </c>
      <c r="C196" s="67" t="str">
        <f t="shared" si="61"/>
        <v/>
      </c>
      <c r="D196" s="67" t="str">
        <f t="shared" si="62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0">SUM(K197,K570)</f>
        <v>3909923</v>
      </c>
      <c r="L196" s="79">
        <f>SUM(L197,L570)</f>
        <v>538000</v>
      </c>
      <c r="M196" s="221">
        <f t="shared" ref="M196" si="81">SUM(M197,M570)</f>
        <v>4447923</v>
      </c>
      <c r="N196" s="218"/>
    </row>
    <row r="197" spans="1:14" ht="25.5" x14ac:dyDescent="0.25">
      <c r="A197" s="48" t="str">
        <f t="shared" si="78"/>
        <v>A 7011 01</v>
      </c>
      <c r="B197" s="49" t="str">
        <f t="shared" si="64"/>
        <v xml:space="preserve"> </v>
      </c>
      <c r="C197" s="67" t="str">
        <f t="shared" si="61"/>
        <v xml:space="preserve">  </v>
      </c>
      <c r="D197" s="67" t="str">
        <f t="shared" si="62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2">SUM(K204,K476)</f>
        <v>3909923</v>
      </c>
      <c r="L197" s="81">
        <f t="shared" ref="L197:M197" si="83">SUM(L204,L476)</f>
        <v>538000</v>
      </c>
      <c r="M197" s="229">
        <f t="shared" si="83"/>
        <v>4447923</v>
      </c>
      <c r="N197" s="218"/>
    </row>
    <row r="198" spans="1:14" ht="25.5" x14ac:dyDescent="0.25">
      <c r="A198" s="48">
        <f t="shared" si="78"/>
        <v>32</v>
      </c>
      <c r="B198" s="49" t="str">
        <f t="shared" si="64"/>
        <v xml:space="preserve"> </v>
      </c>
      <c r="C198" s="67" t="str">
        <f t="shared" si="61"/>
        <v xml:space="preserve">  </v>
      </c>
      <c r="D198" s="67" t="str">
        <f t="shared" si="62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4">SUMIF($F204:$F569,$G198,K204:K569)</f>
        <v>191123</v>
      </c>
      <c r="L198" s="89">
        <f>SUMIF($F204:$F569,$G198,L204:L569)</f>
        <v>0</v>
      </c>
      <c r="M198" s="224">
        <f t="shared" ref="M198" si="85">SUMIF($F204:$F569,$G198,M204:M569)</f>
        <v>191123</v>
      </c>
      <c r="N198" s="218"/>
    </row>
    <row r="199" spans="1:14" ht="25.5" x14ac:dyDescent="0.25">
      <c r="A199" s="48">
        <f t="shared" si="78"/>
        <v>49</v>
      </c>
      <c r="B199" s="49" t="str">
        <f t="shared" si="64"/>
        <v xml:space="preserve"> </v>
      </c>
      <c r="C199" s="67" t="str">
        <f t="shared" si="61"/>
        <v xml:space="preserve">  </v>
      </c>
      <c r="D199" s="67" t="str">
        <f t="shared" si="62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6">SUMIF($F204:$F569,$G199,K204:K569)</f>
        <v>0</v>
      </c>
      <c r="L199" s="89">
        <f>SUMIF($F204:$F569,$G199,L204:L569)</f>
        <v>0</v>
      </c>
      <c r="M199" s="224">
        <f t="shared" ref="M199" si="87">SUMIF($F204:$F569,$G199,M204:M569)</f>
        <v>0</v>
      </c>
      <c r="N199" s="218"/>
    </row>
    <row r="200" spans="1:14" x14ac:dyDescent="0.25">
      <c r="B200" s="49" t="str">
        <f t="shared" si="64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8">SUMIF($F204:$F569,$G200,K204:K569)</f>
        <v>3715500</v>
      </c>
      <c r="L200" s="89">
        <f>SUMIF($F204:$F569,$G200,L204:L569)</f>
        <v>538000</v>
      </c>
      <c r="M200" s="224">
        <f t="shared" ref="M200" si="89">SUMIF($F204:$F569,$G200,M204:M569)</f>
        <v>4253500</v>
      </c>
      <c r="N200" s="218"/>
    </row>
    <row r="201" spans="1:14" x14ac:dyDescent="0.25">
      <c r="B201" s="49" t="str">
        <f t="shared" si="64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0">SUMIF($F204:$F569,$G201,K204:K569)</f>
        <v>3300</v>
      </c>
      <c r="L201" s="89">
        <f>SUMIF($F204:$F569,$G201,L204:L569)</f>
        <v>0</v>
      </c>
      <c r="M201" s="224">
        <f t="shared" ref="M201" si="91">SUMIF($F204:$F569,$G201,M204:M569)</f>
        <v>3300</v>
      </c>
      <c r="N201" s="218"/>
    </row>
    <row r="202" spans="1:14" ht="51" x14ac:dyDescent="0.25">
      <c r="B202" s="49" t="str">
        <f t="shared" si="64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2">SUMIF($F204:$F569,$G202,K204:K569)</f>
        <v>0</v>
      </c>
      <c r="L202" s="89">
        <f>SUMIF($F204:$F569,$G202,L204:L569)</f>
        <v>0</v>
      </c>
      <c r="M202" s="224">
        <f t="shared" ref="M202" si="93">SUMIF($F204:$F569,$G202,M204:M569)</f>
        <v>0</v>
      </c>
      <c r="N202" s="218"/>
    </row>
    <row r="203" spans="1:14" ht="25.5" x14ac:dyDescent="0.25">
      <c r="B203" s="49" t="str">
        <f t="shared" si="64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4">SUMIF($F204:$F569,$G203,K204:K569)</f>
        <v>0</v>
      </c>
      <c r="L203" s="89">
        <f>SUMIF($F204:$F569,$G203,L204:L569)</f>
        <v>0</v>
      </c>
      <c r="M203" s="224">
        <f t="shared" ref="M203" si="95">SUMIF($F204:$F569,$G203,M204:M569)</f>
        <v>0</v>
      </c>
      <c r="N203" s="218"/>
    </row>
    <row r="204" spans="1:14" x14ac:dyDescent="0.25">
      <c r="B204" s="49" t="str">
        <f t="shared" si="64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6">SUM(K205,K245,K413,K439,K454,K468)</f>
        <v>3710000</v>
      </c>
      <c r="L204" s="72">
        <f t="shared" ref="L204:M204" si="97">SUM(L205,L245,L413,L439,L454,L468)</f>
        <v>538000</v>
      </c>
      <c r="M204" s="225">
        <f t="shared" si="97"/>
        <v>4248000</v>
      </c>
      <c r="N204" s="222"/>
    </row>
    <row r="205" spans="1:14" x14ac:dyDescent="0.25">
      <c r="B205" s="49" t="str">
        <f t="shared" si="64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8">SUM(K206,K225,K232)</f>
        <v>3380000</v>
      </c>
      <c r="L205" s="72">
        <f>SUM(L206,L225,L232)</f>
        <v>542000</v>
      </c>
      <c r="M205" s="225">
        <f t="shared" ref="M205" si="99">SUM(M206,M225,M232)</f>
        <v>3922000</v>
      </c>
      <c r="N205" s="218"/>
    </row>
    <row r="206" spans="1:14" x14ac:dyDescent="0.25">
      <c r="A206" s="48">
        <f t="shared" si="78"/>
        <v>311</v>
      </c>
      <c r="B206" s="49" t="str">
        <f t="shared" si="64"/>
        <v xml:space="preserve"> </v>
      </c>
      <c r="C206" s="67" t="str">
        <f t="shared" ref="C206:C317" si="100">IF(H206&gt;0,LEFT(E206,3),"  ")</f>
        <v xml:space="preserve">  </v>
      </c>
      <c r="D206" s="67" t="str">
        <f t="shared" ref="D206:D317" si="101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2">SUM(K207:K224)</f>
        <v>2830000</v>
      </c>
      <c r="L206" s="72">
        <f>SUM(L207:L224)</f>
        <v>490000</v>
      </c>
      <c r="M206" s="225">
        <f t="shared" ref="M206" si="103">SUM(M207:M224)</f>
        <v>3320000</v>
      </c>
      <c r="N206" s="218"/>
    </row>
    <row r="207" spans="1:14" x14ac:dyDescent="0.25">
      <c r="A207" s="48">
        <f t="shared" si="78"/>
        <v>3111</v>
      </c>
      <c r="B207" s="49" t="str">
        <f t="shared" si="64"/>
        <v xml:space="preserve"> </v>
      </c>
      <c r="C207" s="67" t="str">
        <f t="shared" si="100"/>
        <v xml:space="preserve">  </v>
      </c>
      <c r="D207" s="67" t="str">
        <f t="shared" si="101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4" t="s">
        <v>130</v>
      </c>
      <c r="K207" s="116"/>
      <c r="L207" s="116"/>
      <c r="M207" s="228">
        <f>K207+L207</f>
        <v>0</v>
      </c>
      <c r="N207" s="218">
        <v>3210</v>
      </c>
    </row>
    <row r="208" spans="1:14" x14ac:dyDescent="0.25">
      <c r="A208" s="48">
        <f t="shared" si="78"/>
        <v>3111</v>
      </c>
      <c r="B208" s="49" t="str">
        <f t="shared" si="64"/>
        <v xml:space="preserve"> </v>
      </c>
      <c r="C208" s="67" t="str">
        <f t="shared" si="100"/>
        <v xml:space="preserve">  </v>
      </c>
      <c r="D208" s="67" t="str">
        <f t="shared" si="101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5"/>
      <c r="K208" s="116"/>
      <c r="L208" s="116"/>
      <c r="M208" s="228">
        <f t="shared" ref="M208:M224" si="104">K208+L208</f>
        <v>0</v>
      </c>
      <c r="N208" s="218">
        <v>4910</v>
      </c>
    </row>
    <row r="209" spans="1:14" x14ac:dyDescent="0.25">
      <c r="A209" s="48">
        <f t="shared" si="78"/>
        <v>3111</v>
      </c>
      <c r="B209" s="49">
        <f t="shared" si="64"/>
        <v>54</v>
      </c>
      <c r="C209" s="67" t="str">
        <f t="shared" si="100"/>
        <v>091</v>
      </c>
      <c r="D209" s="67" t="str">
        <f t="shared" si="101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5"/>
      <c r="K209" s="116">
        <v>2810000</v>
      </c>
      <c r="L209" s="116">
        <v>490000</v>
      </c>
      <c r="M209" s="228">
        <f t="shared" si="104"/>
        <v>3300000</v>
      </c>
      <c r="N209" s="218">
        <v>5410</v>
      </c>
    </row>
    <row r="210" spans="1:14" x14ac:dyDescent="0.25">
      <c r="A210" s="48">
        <f t="shared" si="78"/>
        <v>3111</v>
      </c>
      <c r="B210" s="49" t="str">
        <f t="shared" si="64"/>
        <v xml:space="preserve"> </v>
      </c>
      <c r="C210" s="67" t="str">
        <f t="shared" si="100"/>
        <v xml:space="preserve">  </v>
      </c>
      <c r="D210" s="67" t="str">
        <f t="shared" si="101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5"/>
      <c r="K210" s="116"/>
      <c r="L210" s="116"/>
      <c r="M210" s="228">
        <f t="shared" si="104"/>
        <v>0</v>
      </c>
      <c r="N210" s="218">
        <v>6210</v>
      </c>
    </row>
    <row r="211" spans="1:14" x14ac:dyDescent="0.25">
      <c r="A211" s="48">
        <f t="shared" si="78"/>
        <v>3111</v>
      </c>
      <c r="B211" s="49" t="str">
        <f t="shared" si="64"/>
        <v xml:space="preserve"> </v>
      </c>
      <c r="C211" s="67" t="str">
        <f t="shared" si="100"/>
        <v xml:space="preserve">  </v>
      </c>
      <c r="D211" s="67" t="str">
        <f t="shared" si="101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5"/>
      <c r="K211" s="116"/>
      <c r="L211" s="116"/>
      <c r="M211" s="228">
        <f t="shared" si="104"/>
        <v>0</v>
      </c>
      <c r="N211" s="218">
        <v>7210</v>
      </c>
    </row>
    <row r="212" spans="1:14" x14ac:dyDescent="0.25">
      <c r="A212" s="48">
        <f t="shared" si="78"/>
        <v>3111</v>
      </c>
      <c r="B212" s="49" t="str">
        <f t="shared" si="64"/>
        <v xml:space="preserve"> </v>
      </c>
      <c r="C212" s="67" t="str">
        <f t="shared" si="100"/>
        <v xml:space="preserve">  </v>
      </c>
      <c r="D212" s="67" t="str">
        <f t="shared" si="101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6"/>
      <c r="K212" s="116"/>
      <c r="L212" s="116"/>
      <c r="M212" s="228">
        <f t="shared" si="104"/>
        <v>0</v>
      </c>
      <c r="N212" s="218">
        <v>8210</v>
      </c>
    </row>
    <row r="213" spans="1:14" x14ac:dyDescent="0.25">
      <c r="A213" s="48">
        <f t="shared" si="78"/>
        <v>3113</v>
      </c>
      <c r="B213" s="49" t="str">
        <f t="shared" si="64"/>
        <v xml:space="preserve"> </v>
      </c>
      <c r="C213" s="67" t="str">
        <f t="shared" si="100"/>
        <v xml:space="preserve">  </v>
      </c>
      <c r="D213" s="67" t="str">
        <f t="shared" si="101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4" t="s">
        <v>221</v>
      </c>
      <c r="K213" s="116"/>
      <c r="L213" s="116"/>
      <c r="M213" s="228">
        <f t="shared" si="104"/>
        <v>0</v>
      </c>
      <c r="N213" s="218">
        <v>3210</v>
      </c>
    </row>
    <row r="214" spans="1:14" x14ac:dyDescent="0.25">
      <c r="A214" s="48">
        <f t="shared" si="78"/>
        <v>3113</v>
      </c>
      <c r="B214" s="49" t="str">
        <f t="shared" si="64"/>
        <v xml:space="preserve"> </v>
      </c>
      <c r="C214" s="67" t="str">
        <f t="shared" si="100"/>
        <v xml:space="preserve">  </v>
      </c>
      <c r="D214" s="67" t="str">
        <f t="shared" si="101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5"/>
      <c r="K214" s="116"/>
      <c r="L214" s="116"/>
      <c r="M214" s="228">
        <f t="shared" si="104"/>
        <v>0</v>
      </c>
      <c r="N214" s="218">
        <v>4910</v>
      </c>
    </row>
    <row r="215" spans="1:14" x14ac:dyDescent="0.25">
      <c r="A215" s="48">
        <f t="shared" si="78"/>
        <v>3113</v>
      </c>
      <c r="B215" s="49">
        <f t="shared" si="64"/>
        <v>54</v>
      </c>
      <c r="C215" s="67" t="str">
        <f t="shared" si="100"/>
        <v>091</v>
      </c>
      <c r="D215" s="67" t="str">
        <f t="shared" si="101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5"/>
      <c r="K215" s="116"/>
      <c r="L215" s="116"/>
      <c r="M215" s="228">
        <f t="shared" si="104"/>
        <v>0</v>
      </c>
      <c r="N215" s="218">
        <v>5410</v>
      </c>
    </row>
    <row r="216" spans="1:14" x14ac:dyDescent="0.25">
      <c r="A216" s="48">
        <f t="shared" si="78"/>
        <v>3113</v>
      </c>
      <c r="B216" s="49" t="str">
        <f t="shared" si="64"/>
        <v xml:space="preserve"> </v>
      </c>
      <c r="C216" s="67" t="str">
        <f t="shared" si="100"/>
        <v xml:space="preserve">  </v>
      </c>
      <c r="D216" s="67" t="str">
        <f t="shared" si="101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5"/>
      <c r="K216" s="116"/>
      <c r="L216" s="116"/>
      <c r="M216" s="228">
        <f t="shared" si="104"/>
        <v>0</v>
      </c>
      <c r="N216" s="218">
        <v>6210</v>
      </c>
    </row>
    <row r="217" spans="1:14" x14ac:dyDescent="0.25">
      <c r="A217" s="48">
        <f t="shared" si="78"/>
        <v>3113</v>
      </c>
      <c r="B217" s="49" t="str">
        <f t="shared" si="64"/>
        <v xml:space="preserve"> </v>
      </c>
      <c r="C217" s="67" t="str">
        <f t="shared" si="100"/>
        <v xml:space="preserve">  </v>
      </c>
      <c r="D217" s="67" t="str">
        <f t="shared" si="101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5"/>
      <c r="K217" s="116"/>
      <c r="L217" s="116"/>
      <c r="M217" s="228">
        <f t="shared" si="104"/>
        <v>0</v>
      </c>
      <c r="N217" s="218">
        <v>7210</v>
      </c>
    </row>
    <row r="218" spans="1:14" x14ac:dyDescent="0.25">
      <c r="A218" s="48">
        <f t="shared" si="78"/>
        <v>3113</v>
      </c>
      <c r="B218" s="49" t="str">
        <f t="shared" si="64"/>
        <v xml:space="preserve"> </v>
      </c>
      <c r="C218" s="67" t="str">
        <f t="shared" si="100"/>
        <v xml:space="preserve">  </v>
      </c>
      <c r="D218" s="67" t="str">
        <f t="shared" si="101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6"/>
      <c r="K218" s="116"/>
      <c r="L218" s="116"/>
      <c r="M218" s="228">
        <f t="shared" si="104"/>
        <v>0</v>
      </c>
      <c r="N218" s="218">
        <v>8210</v>
      </c>
    </row>
    <row r="219" spans="1:14" x14ac:dyDescent="0.25">
      <c r="A219" s="48">
        <f t="shared" si="78"/>
        <v>3114</v>
      </c>
      <c r="B219" s="49" t="str">
        <f t="shared" si="64"/>
        <v xml:space="preserve"> </v>
      </c>
      <c r="C219" s="67" t="str">
        <f t="shared" si="100"/>
        <v xml:space="preserve">  </v>
      </c>
      <c r="D219" s="67" t="str">
        <f t="shared" si="101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4" t="s">
        <v>222</v>
      </c>
      <c r="K219" s="116"/>
      <c r="L219" s="116"/>
      <c r="M219" s="228">
        <f t="shared" si="104"/>
        <v>0</v>
      </c>
      <c r="N219" s="218">
        <v>3210</v>
      </c>
    </row>
    <row r="220" spans="1:14" x14ac:dyDescent="0.25">
      <c r="A220" s="48">
        <f t="shared" si="78"/>
        <v>3114</v>
      </c>
      <c r="B220" s="49" t="str">
        <f t="shared" ref="B220:B327" si="105">IF(H220&gt;0,F220," ")</f>
        <v xml:space="preserve"> </v>
      </c>
      <c r="C220" s="67" t="str">
        <f t="shared" si="100"/>
        <v xml:space="preserve">  </v>
      </c>
      <c r="D220" s="67" t="str">
        <f t="shared" si="101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5"/>
      <c r="K220" s="116"/>
      <c r="L220" s="116"/>
      <c r="M220" s="228">
        <f t="shared" si="104"/>
        <v>0</v>
      </c>
      <c r="N220" s="218">
        <v>4910</v>
      </c>
    </row>
    <row r="221" spans="1:14" x14ac:dyDescent="0.25">
      <c r="A221" s="48">
        <f t="shared" si="78"/>
        <v>3114</v>
      </c>
      <c r="B221" s="49">
        <f t="shared" si="105"/>
        <v>54</v>
      </c>
      <c r="C221" s="67" t="str">
        <f t="shared" si="100"/>
        <v>091</v>
      </c>
      <c r="D221" s="67" t="str">
        <f t="shared" si="101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5"/>
      <c r="K221" s="116">
        <v>20000</v>
      </c>
      <c r="L221" s="116"/>
      <c r="M221" s="228">
        <f t="shared" si="104"/>
        <v>20000</v>
      </c>
      <c r="N221" s="218">
        <v>5410</v>
      </c>
    </row>
    <row r="222" spans="1:14" x14ac:dyDescent="0.25">
      <c r="A222" s="48">
        <f t="shared" si="78"/>
        <v>3114</v>
      </c>
      <c r="B222" s="49" t="str">
        <f t="shared" si="105"/>
        <v xml:space="preserve"> </v>
      </c>
      <c r="C222" s="67" t="str">
        <f t="shared" si="100"/>
        <v xml:space="preserve">  </v>
      </c>
      <c r="D222" s="67" t="str">
        <f t="shared" si="101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5"/>
      <c r="K222" s="116"/>
      <c r="L222" s="116"/>
      <c r="M222" s="228">
        <f t="shared" si="104"/>
        <v>0</v>
      </c>
      <c r="N222" s="218">
        <v>6210</v>
      </c>
    </row>
    <row r="223" spans="1:14" x14ac:dyDescent="0.25">
      <c r="A223" s="48">
        <f t="shared" si="78"/>
        <v>3114</v>
      </c>
      <c r="B223" s="49" t="str">
        <f t="shared" si="105"/>
        <v xml:space="preserve"> </v>
      </c>
      <c r="C223" s="67" t="str">
        <f t="shared" si="100"/>
        <v xml:space="preserve">  </v>
      </c>
      <c r="D223" s="67" t="str">
        <f t="shared" si="101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5"/>
      <c r="K223" s="116"/>
      <c r="L223" s="116"/>
      <c r="M223" s="228">
        <f t="shared" si="104"/>
        <v>0</v>
      </c>
      <c r="N223" s="218">
        <v>7210</v>
      </c>
    </row>
    <row r="224" spans="1:14" x14ac:dyDescent="0.25">
      <c r="A224" s="48">
        <f t="shared" si="78"/>
        <v>3114</v>
      </c>
      <c r="B224" s="49" t="str">
        <f t="shared" si="105"/>
        <v xml:space="preserve"> </v>
      </c>
      <c r="C224" s="67" t="str">
        <f t="shared" si="100"/>
        <v xml:space="preserve">  </v>
      </c>
      <c r="D224" s="67" t="str">
        <f t="shared" si="101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6"/>
      <c r="K224" s="116"/>
      <c r="L224" s="116"/>
      <c r="M224" s="228">
        <f t="shared" si="104"/>
        <v>0</v>
      </c>
      <c r="N224" s="218">
        <v>8210</v>
      </c>
    </row>
    <row r="225" spans="1:14" x14ac:dyDescent="0.25">
      <c r="A225" s="48">
        <f t="shared" si="78"/>
        <v>312</v>
      </c>
      <c r="B225" s="49" t="str">
        <f t="shared" si="105"/>
        <v xml:space="preserve"> </v>
      </c>
      <c r="C225" s="67" t="str">
        <f t="shared" si="100"/>
        <v xml:space="preserve">  </v>
      </c>
      <c r="D225" s="67" t="str">
        <f t="shared" si="101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6">SUM(K226:K231)</f>
        <v>100000</v>
      </c>
      <c r="L225" s="72">
        <f>SUM(L226:L231)</f>
        <v>0</v>
      </c>
      <c r="M225" s="225">
        <f t="shared" ref="M225" si="107">SUM(M226:M231)</f>
        <v>100000</v>
      </c>
      <c r="N225" s="218"/>
    </row>
    <row r="226" spans="1:14" x14ac:dyDescent="0.25">
      <c r="A226" s="48">
        <f t="shared" si="78"/>
        <v>3121</v>
      </c>
      <c r="B226" s="49" t="str">
        <f t="shared" si="105"/>
        <v xml:space="preserve"> </v>
      </c>
      <c r="C226" s="67" t="str">
        <f t="shared" si="100"/>
        <v xml:space="preserve">  </v>
      </c>
      <c r="D226" s="67" t="str">
        <f t="shared" si="101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4" t="s">
        <v>131</v>
      </c>
      <c r="K226" s="116"/>
      <c r="L226" s="116"/>
      <c r="M226" s="228">
        <f>K226+L226</f>
        <v>0</v>
      </c>
      <c r="N226" s="218">
        <v>3210</v>
      </c>
    </row>
    <row r="227" spans="1:14" x14ac:dyDescent="0.25">
      <c r="A227" s="48">
        <f t="shared" si="78"/>
        <v>3121</v>
      </c>
      <c r="B227" s="49" t="str">
        <f t="shared" si="105"/>
        <v xml:space="preserve"> </v>
      </c>
      <c r="C227" s="67" t="str">
        <f t="shared" si="100"/>
        <v xml:space="preserve">  </v>
      </c>
      <c r="D227" s="67" t="str">
        <f t="shared" si="101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5"/>
      <c r="K227" s="116"/>
      <c r="L227" s="116"/>
      <c r="M227" s="228">
        <f t="shared" ref="M227:M231" si="108">K227+L227</f>
        <v>0</v>
      </c>
      <c r="N227" s="218">
        <v>4910</v>
      </c>
    </row>
    <row r="228" spans="1:14" x14ac:dyDescent="0.25">
      <c r="A228" s="48">
        <f t="shared" si="78"/>
        <v>3121</v>
      </c>
      <c r="B228" s="49">
        <f t="shared" si="105"/>
        <v>54</v>
      </c>
      <c r="C228" s="67" t="str">
        <f t="shared" si="100"/>
        <v>091</v>
      </c>
      <c r="D228" s="67" t="str">
        <f t="shared" si="101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5"/>
      <c r="K228" s="116">
        <v>100000</v>
      </c>
      <c r="L228" s="116"/>
      <c r="M228" s="228">
        <f t="shared" si="108"/>
        <v>100000</v>
      </c>
      <c r="N228" s="218">
        <v>5410</v>
      </c>
    </row>
    <row r="229" spans="1:14" x14ac:dyDescent="0.25">
      <c r="A229" s="48">
        <f t="shared" si="78"/>
        <v>3121</v>
      </c>
      <c r="B229" s="49" t="str">
        <f t="shared" si="105"/>
        <v xml:space="preserve"> </v>
      </c>
      <c r="C229" s="67" t="str">
        <f t="shared" si="100"/>
        <v xml:space="preserve">  </v>
      </c>
      <c r="D229" s="67" t="str">
        <f t="shared" si="101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5"/>
      <c r="K229" s="116"/>
      <c r="L229" s="116"/>
      <c r="M229" s="228">
        <f t="shared" si="108"/>
        <v>0</v>
      </c>
      <c r="N229" s="218">
        <v>6210</v>
      </c>
    </row>
    <row r="230" spans="1:14" x14ac:dyDescent="0.25">
      <c r="A230" s="48">
        <f t="shared" si="78"/>
        <v>3121</v>
      </c>
      <c r="B230" s="49" t="str">
        <f t="shared" si="105"/>
        <v xml:space="preserve"> </v>
      </c>
      <c r="C230" s="67" t="str">
        <f t="shared" si="100"/>
        <v xml:space="preserve">  </v>
      </c>
      <c r="D230" s="67" t="str">
        <f t="shared" si="101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5"/>
      <c r="K230" s="116"/>
      <c r="L230" s="116"/>
      <c r="M230" s="228">
        <f t="shared" si="108"/>
        <v>0</v>
      </c>
      <c r="N230" s="218">
        <v>7210</v>
      </c>
    </row>
    <row r="231" spans="1:14" x14ac:dyDescent="0.25">
      <c r="A231" s="48">
        <f t="shared" si="78"/>
        <v>3121</v>
      </c>
      <c r="B231" s="49" t="str">
        <f t="shared" si="105"/>
        <v xml:space="preserve"> </v>
      </c>
      <c r="C231" s="67" t="str">
        <f t="shared" si="100"/>
        <v xml:space="preserve">  </v>
      </c>
      <c r="D231" s="67" t="str">
        <f t="shared" si="101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6"/>
      <c r="K231" s="116"/>
      <c r="L231" s="116"/>
      <c r="M231" s="228">
        <f t="shared" si="108"/>
        <v>0</v>
      </c>
      <c r="N231" s="218">
        <v>8210</v>
      </c>
    </row>
    <row r="232" spans="1:14" x14ac:dyDescent="0.25">
      <c r="A232" s="48">
        <f t="shared" si="78"/>
        <v>313</v>
      </c>
      <c r="B232" s="49" t="str">
        <f t="shared" si="105"/>
        <v xml:space="preserve"> </v>
      </c>
      <c r="C232" s="67" t="str">
        <f t="shared" si="100"/>
        <v xml:space="preserve">  </v>
      </c>
      <c r="D232" s="67" t="str">
        <f t="shared" si="101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09">SUM(K233:K244)</f>
        <v>450000</v>
      </c>
      <c r="L232" s="72">
        <f t="shared" ref="L232:M232" si="110">SUM(L233:L244)</f>
        <v>52000</v>
      </c>
      <c r="M232" s="225">
        <f t="shared" si="110"/>
        <v>502000</v>
      </c>
      <c r="N232" s="218"/>
    </row>
    <row r="233" spans="1:14" x14ac:dyDescent="0.25">
      <c r="A233" s="48">
        <f t="shared" si="78"/>
        <v>3132</v>
      </c>
      <c r="B233" s="49" t="str">
        <f t="shared" si="105"/>
        <v xml:space="preserve"> </v>
      </c>
      <c r="C233" s="67" t="str">
        <f t="shared" si="100"/>
        <v xml:space="preserve">  </v>
      </c>
      <c r="D233" s="67" t="str">
        <f t="shared" si="101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4" t="s">
        <v>133</v>
      </c>
      <c r="K233" s="116"/>
      <c r="L233" s="116"/>
      <c r="M233" s="228">
        <f>K233+L233</f>
        <v>0</v>
      </c>
      <c r="N233" s="218">
        <v>3210</v>
      </c>
    </row>
    <row r="234" spans="1:14" x14ac:dyDescent="0.25">
      <c r="A234" s="48">
        <f t="shared" si="78"/>
        <v>3132</v>
      </c>
      <c r="B234" s="49" t="str">
        <f t="shared" si="105"/>
        <v xml:space="preserve"> </v>
      </c>
      <c r="C234" s="67" t="str">
        <f t="shared" si="100"/>
        <v xml:space="preserve">  </v>
      </c>
      <c r="D234" s="67" t="str">
        <f t="shared" si="101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5"/>
      <c r="K234" s="116"/>
      <c r="L234" s="116"/>
      <c r="M234" s="228">
        <f t="shared" ref="M234:M244" si="111">K234+L234</f>
        <v>0</v>
      </c>
      <c r="N234" s="218">
        <v>4910</v>
      </c>
    </row>
    <row r="235" spans="1:14" ht="25.5" customHeight="1" x14ac:dyDescent="0.25">
      <c r="A235" s="48">
        <f t="shared" si="78"/>
        <v>3132</v>
      </c>
      <c r="B235" s="49">
        <f t="shared" si="105"/>
        <v>54</v>
      </c>
      <c r="C235" s="67" t="str">
        <f t="shared" si="100"/>
        <v>091</v>
      </c>
      <c r="D235" s="67" t="str">
        <f t="shared" si="101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5"/>
      <c r="K235" s="116">
        <v>450000</v>
      </c>
      <c r="L235" s="116">
        <v>50000</v>
      </c>
      <c r="M235" s="228">
        <f t="shared" si="111"/>
        <v>500000</v>
      </c>
      <c r="N235" s="218">
        <v>5410</v>
      </c>
    </row>
    <row r="236" spans="1:14" x14ac:dyDescent="0.25">
      <c r="A236" s="48">
        <f t="shared" si="78"/>
        <v>3132</v>
      </c>
      <c r="B236" s="49" t="str">
        <f t="shared" si="105"/>
        <v xml:space="preserve"> </v>
      </c>
      <c r="C236" s="67" t="str">
        <f t="shared" si="100"/>
        <v xml:space="preserve">  </v>
      </c>
      <c r="D236" s="67" t="str">
        <f t="shared" si="101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5"/>
      <c r="K236" s="116"/>
      <c r="L236" s="116"/>
      <c r="M236" s="228">
        <f t="shared" si="111"/>
        <v>0</v>
      </c>
      <c r="N236" s="218">
        <v>6210</v>
      </c>
    </row>
    <row r="237" spans="1:14" x14ac:dyDescent="0.25">
      <c r="A237" s="48">
        <f t="shared" si="78"/>
        <v>3132</v>
      </c>
      <c r="B237" s="49" t="str">
        <f t="shared" si="105"/>
        <v xml:space="preserve"> </v>
      </c>
      <c r="C237" s="67" t="str">
        <f t="shared" si="100"/>
        <v xml:space="preserve">  </v>
      </c>
      <c r="D237" s="67" t="str">
        <f t="shared" si="101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5"/>
      <c r="K237" s="116"/>
      <c r="L237" s="116"/>
      <c r="M237" s="228">
        <f t="shared" si="111"/>
        <v>0</v>
      </c>
      <c r="N237" s="218">
        <v>7210</v>
      </c>
    </row>
    <row r="238" spans="1:14" x14ac:dyDescent="0.25">
      <c r="A238" s="48">
        <f t="shared" si="78"/>
        <v>3132</v>
      </c>
      <c r="B238" s="49" t="str">
        <f t="shared" si="105"/>
        <v xml:space="preserve"> </v>
      </c>
      <c r="C238" s="67" t="str">
        <f t="shared" si="100"/>
        <v xml:space="preserve">  </v>
      </c>
      <c r="D238" s="67" t="str">
        <f t="shared" si="101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6"/>
      <c r="K238" s="116"/>
      <c r="L238" s="116"/>
      <c r="M238" s="228">
        <f t="shared" si="111"/>
        <v>0</v>
      </c>
      <c r="N238" s="218">
        <v>8210</v>
      </c>
    </row>
    <row r="239" spans="1:14" x14ac:dyDescent="0.25">
      <c r="A239" s="48">
        <f t="shared" si="78"/>
        <v>3133</v>
      </c>
      <c r="B239" s="49" t="str">
        <f t="shared" si="105"/>
        <v xml:space="preserve"> </v>
      </c>
      <c r="C239" s="67" t="str">
        <f t="shared" si="100"/>
        <v xml:space="preserve">  </v>
      </c>
      <c r="D239" s="67" t="str">
        <f t="shared" si="101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4" t="s">
        <v>223</v>
      </c>
      <c r="K239" s="116"/>
      <c r="L239" s="116"/>
      <c r="M239" s="228">
        <f t="shared" si="111"/>
        <v>0</v>
      </c>
      <c r="N239" s="218">
        <v>3210</v>
      </c>
    </row>
    <row r="240" spans="1:14" x14ac:dyDescent="0.25">
      <c r="A240" s="48">
        <f t="shared" si="78"/>
        <v>3133</v>
      </c>
      <c r="B240" s="49" t="str">
        <f t="shared" si="105"/>
        <v xml:space="preserve"> </v>
      </c>
      <c r="C240" s="67" t="str">
        <f t="shared" si="100"/>
        <v xml:space="preserve">  </v>
      </c>
      <c r="D240" s="67" t="str">
        <f t="shared" si="101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5"/>
      <c r="K240" s="116"/>
      <c r="L240" s="116"/>
      <c r="M240" s="228">
        <f t="shared" si="111"/>
        <v>0</v>
      </c>
      <c r="N240" s="218">
        <v>4910</v>
      </c>
    </row>
    <row r="241" spans="1:14" ht="25.5" customHeight="1" x14ac:dyDescent="0.25">
      <c r="A241" s="48">
        <f t="shared" si="78"/>
        <v>3133</v>
      </c>
      <c r="B241" s="49">
        <f t="shared" si="105"/>
        <v>54</v>
      </c>
      <c r="C241" s="67" t="str">
        <f t="shared" si="100"/>
        <v>091</v>
      </c>
      <c r="D241" s="67" t="str">
        <f t="shared" si="101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5"/>
      <c r="K241" s="116"/>
      <c r="L241" s="116">
        <v>2000</v>
      </c>
      <c r="M241" s="228">
        <f t="shared" si="111"/>
        <v>2000</v>
      </c>
      <c r="N241" s="218">
        <v>5410</v>
      </c>
    </row>
    <row r="242" spans="1:14" x14ac:dyDescent="0.25">
      <c r="A242" s="48">
        <f t="shared" si="78"/>
        <v>3133</v>
      </c>
      <c r="B242" s="49" t="str">
        <f t="shared" si="105"/>
        <v xml:space="preserve"> </v>
      </c>
      <c r="C242" s="67" t="str">
        <f t="shared" si="100"/>
        <v xml:space="preserve">  </v>
      </c>
      <c r="D242" s="67" t="str">
        <f t="shared" si="101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5"/>
      <c r="K242" s="116"/>
      <c r="L242" s="116"/>
      <c r="M242" s="228">
        <f t="shared" si="111"/>
        <v>0</v>
      </c>
      <c r="N242" s="218">
        <v>6210</v>
      </c>
    </row>
    <row r="243" spans="1:14" x14ac:dyDescent="0.25">
      <c r="A243" s="48">
        <f t="shared" si="78"/>
        <v>3133</v>
      </c>
      <c r="B243" s="49" t="str">
        <f t="shared" si="105"/>
        <v xml:space="preserve"> </v>
      </c>
      <c r="C243" s="67" t="str">
        <f t="shared" si="100"/>
        <v xml:space="preserve">  </v>
      </c>
      <c r="D243" s="67" t="str">
        <f t="shared" si="101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5"/>
      <c r="K243" s="116"/>
      <c r="L243" s="116"/>
      <c r="M243" s="228">
        <f t="shared" si="111"/>
        <v>0</v>
      </c>
      <c r="N243" s="218">
        <v>7210</v>
      </c>
    </row>
    <row r="244" spans="1:14" x14ac:dyDescent="0.25">
      <c r="A244" s="48">
        <f t="shared" si="78"/>
        <v>3133</v>
      </c>
      <c r="B244" s="49" t="str">
        <f t="shared" si="105"/>
        <v xml:space="preserve"> </v>
      </c>
      <c r="C244" s="67" t="str">
        <f t="shared" si="100"/>
        <v xml:space="preserve">  </v>
      </c>
      <c r="D244" s="67" t="str">
        <f t="shared" si="101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6"/>
      <c r="K244" s="116"/>
      <c r="L244" s="116"/>
      <c r="M244" s="228">
        <f t="shared" si="111"/>
        <v>0</v>
      </c>
      <c r="N244" s="218">
        <v>8210</v>
      </c>
    </row>
    <row r="245" spans="1:14" x14ac:dyDescent="0.25">
      <c r="A245" s="48">
        <f t="shared" si="78"/>
        <v>32</v>
      </c>
      <c r="B245" s="49" t="str">
        <f t="shared" si="105"/>
        <v xml:space="preserve"> </v>
      </c>
      <c r="C245" s="67" t="str">
        <f t="shared" si="100"/>
        <v xml:space="preserve">  </v>
      </c>
      <c r="D245" s="67" t="str">
        <f t="shared" si="101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2">SUM(K246,K271,K308,K370,K363)</f>
        <v>299900</v>
      </c>
      <c r="L245" s="72">
        <f>SUM(L246,L271,L308,L370,L363)</f>
        <v>-49000</v>
      </c>
      <c r="M245" s="225">
        <f t="shared" ref="M245" si="113">SUM(M246,M271,M308,M370,M363)</f>
        <v>250900</v>
      </c>
      <c r="N245" s="218"/>
    </row>
    <row r="246" spans="1:14" x14ac:dyDescent="0.25">
      <c r="A246" s="48">
        <f t="shared" si="78"/>
        <v>321</v>
      </c>
      <c r="B246" s="49" t="str">
        <f t="shared" si="105"/>
        <v xml:space="preserve"> </v>
      </c>
      <c r="C246" s="67" t="str">
        <f t="shared" si="100"/>
        <v xml:space="preserve">  </v>
      </c>
      <c r="D246" s="67" t="str">
        <f t="shared" si="101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4">SUM(K247:K270)</f>
        <v>117800</v>
      </c>
      <c r="L246" s="72">
        <f>SUM(L247:L270)</f>
        <v>0</v>
      </c>
      <c r="M246" s="225">
        <f t="shared" ref="M246" si="115">SUM(M247:M270)</f>
        <v>117800</v>
      </c>
      <c r="N246" s="218"/>
    </row>
    <row r="247" spans="1:14" x14ac:dyDescent="0.25">
      <c r="A247" s="48">
        <f t="shared" si="78"/>
        <v>3211</v>
      </c>
      <c r="B247" s="49" t="str">
        <f t="shared" si="105"/>
        <v xml:space="preserve"> </v>
      </c>
      <c r="C247" s="67" t="str">
        <f t="shared" si="100"/>
        <v xml:space="preserve">  </v>
      </c>
      <c r="D247" s="67" t="str">
        <f t="shared" si="101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4" t="s">
        <v>136</v>
      </c>
      <c r="K247" s="116"/>
      <c r="L247" s="116"/>
      <c r="M247" s="228">
        <f>K247+L247</f>
        <v>0</v>
      </c>
      <c r="N247" s="218">
        <v>3210</v>
      </c>
    </row>
    <row r="248" spans="1:14" x14ac:dyDescent="0.25">
      <c r="A248" s="48">
        <f t="shared" si="78"/>
        <v>3211</v>
      </c>
      <c r="B248" s="49" t="str">
        <f t="shared" si="105"/>
        <v xml:space="preserve"> </v>
      </c>
      <c r="C248" s="67" t="str">
        <f t="shared" si="100"/>
        <v xml:space="preserve">  </v>
      </c>
      <c r="D248" s="67" t="str">
        <f t="shared" si="101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5"/>
      <c r="K248" s="116"/>
      <c r="L248" s="116"/>
      <c r="M248" s="228">
        <f t="shared" ref="M248:M270" si="116">K248+L248</f>
        <v>0</v>
      </c>
      <c r="N248" s="218">
        <v>4910</v>
      </c>
    </row>
    <row r="249" spans="1:14" x14ac:dyDescent="0.25">
      <c r="A249" s="48">
        <f t="shared" si="78"/>
        <v>3211</v>
      </c>
      <c r="B249" s="49">
        <f t="shared" si="105"/>
        <v>54</v>
      </c>
      <c r="C249" s="67" t="str">
        <f t="shared" si="100"/>
        <v>091</v>
      </c>
      <c r="D249" s="67" t="str">
        <f t="shared" si="101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5"/>
      <c r="K249" s="116">
        <v>2500</v>
      </c>
      <c r="L249" s="116"/>
      <c r="M249" s="228">
        <f t="shared" si="116"/>
        <v>2500</v>
      </c>
      <c r="N249" s="218">
        <v>5410</v>
      </c>
    </row>
    <row r="250" spans="1:14" x14ac:dyDescent="0.25">
      <c r="A250" s="48">
        <f t="shared" si="78"/>
        <v>3211</v>
      </c>
      <c r="B250" s="49" t="str">
        <f t="shared" si="105"/>
        <v xml:space="preserve"> </v>
      </c>
      <c r="C250" s="67" t="str">
        <f t="shared" si="100"/>
        <v xml:space="preserve">  </v>
      </c>
      <c r="D250" s="67" t="str">
        <f t="shared" si="101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5"/>
      <c r="K250" s="116">
        <v>3300</v>
      </c>
      <c r="L250" s="116"/>
      <c r="M250" s="228">
        <f t="shared" si="116"/>
        <v>3300</v>
      </c>
      <c r="N250" s="218">
        <v>6210</v>
      </c>
    </row>
    <row r="251" spans="1:14" x14ac:dyDescent="0.25">
      <c r="A251" s="48">
        <f t="shared" si="78"/>
        <v>3211</v>
      </c>
      <c r="B251" s="49" t="str">
        <f t="shared" si="105"/>
        <v xml:space="preserve"> </v>
      </c>
      <c r="C251" s="67" t="str">
        <f t="shared" si="100"/>
        <v xml:space="preserve">  </v>
      </c>
      <c r="D251" s="67" t="str">
        <f t="shared" si="101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5"/>
      <c r="K251" s="116"/>
      <c r="L251" s="116"/>
      <c r="M251" s="228">
        <f t="shared" si="116"/>
        <v>0</v>
      </c>
      <c r="N251" s="218">
        <v>7210</v>
      </c>
    </row>
    <row r="252" spans="1:14" x14ac:dyDescent="0.25">
      <c r="A252" s="48">
        <f t="shared" si="78"/>
        <v>3211</v>
      </c>
      <c r="B252" s="49" t="str">
        <f t="shared" si="105"/>
        <v xml:space="preserve"> </v>
      </c>
      <c r="C252" s="67" t="str">
        <f t="shared" si="100"/>
        <v xml:space="preserve">  </v>
      </c>
      <c r="D252" s="67" t="str">
        <f t="shared" si="101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6"/>
      <c r="K252" s="116"/>
      <c r="L252" s="116"/>
      <c r="M252" s="228">
        <f t="shared" si="116"/>
        <v>0</v>
      </c>
      <c r="N252" s="218">
        <v>8210</v>
      </c>
    </row>
    <row r="253" spans="1:14" x14ac:dyDescent="0.25">
      <c r="A253" s="48">
        <f t="shared" si="78"/>
        <v>3212</v>
      </c>
      <c r="B253" s="49" t="str">
        <f t="shared" si="105"/>
        <v xml:space="preserve"> </v>
      </c>
      <c r="C253" s="67" t="str">
        <f t="shared" si="100"/>
        <v xml:space="preserve">  </v>
      </c>
      <c r="D253" s="67" t="str">
        <f t="shared" si="101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4" t="s">
        <v>137</v>
      </c>
      <c r="K253" s="116"/>
      <c r="L253" s="116"/>
      <c r="M253" s="228">
        <f t="shared" si="116"/>
        <v>0</v>
      </c>
      <c r="N253" s="218">
        <v>3210</v>
      </c>
    </row>
    <row r="254" spans="1:14" x14ac:dyDescent="0.25">
      <c r="A254" s="48">
        <f t="shared" si="78"/>
        <v>3212</v>
      </c>
      <c r="B254" s="49" t="str">
        <f t="shared" si="105"/>
        <v xml:space="preserve"> </v>
      </c>
      <c r="C254" s="67" t="str">
        <f t="shared" si="100"/>
        <v xml:space="preserve">  </v>
      </c>
      <c r="D254" s="67" t="str">
        <f t="shared" si="101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5"/>
      <c r="K254" s="116"/>
      <c r="L254" s="116"/>
      <c r="M254" s="228">
        <f t="shared" si="116"/>
        <v>0</v>
      </c>
      <c r="N254" s="218">
        <v>4910</v>
      </c>
    </row>
    <row r="255" spans="1:14" ht="25.5" customHeight="1" x14ac:dyDescent="0.25">
      <c r="A255" s="48">
        <f t="shared" si="78"/>
        <v>3212</v>
      </c>
      <c r="B255" s="49">
        <f t="shared" si="105"/>
        <v>54</v>
      </c>
      <c r="C255" s="67" t="str">
        <f t="shared" si="100"/>
        <v>091</v>
      </c>
      <c r="D255" s="67" t="str">
        <f t="shared" si="101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5"/>
      <c r="K255" s="116">
        <v>112000</v>
      </c>
      <c r="L255" s="116"/>
      <c r="M255" s="228">
        <f t="shared" si="116"/>
        <v>112000</v>
      </c>
      <c r="N255" s="218">
        <v>5410</v>
      </c>
    </row>
    <row r="256" spans="1:14" x14ac:dyDescent="0.25">
      <c r="A256" s="48">
        <f t="shared" si="78"/>
        <v>3212</v>
      </c>
      <c r="B256" s="49" t="str">
        <f t="shared" si="105"/>
        <v xml:space="preserve"> </v>
      </c>
      <c r="C256" s="67" t="str">
        <f t="shared" si="100"/>
        <v xml:space="preserve">  </v>
      </c>
      <c r="D256" s="67" t="str">
        <f t="shared" si="101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5"/>
      <c r="K256" s="116"/>
      <c r="L256" s="116"/>
      <c r="M256" s="228">
        <f t="shared" si="116"/>
        <v>0</v>
      </c>
      <c r="N256" s="218">
        <v>6210</v>
      </c>
    </row>
    <row r="257" spans="1:14" x14ac:dyDescent="0.25">
      <c r="A257" s="48">
        <f t="shared" si="78"/>
        <v>3212</v>
      </c>
      <c r="B257" s="49" t="str">
        <f t="shared" si="105"/>
        <v xml:space="preserve"> </v>
      </c>
      <c r="C257" s="67" t="str">
        <f t="shared" si="100"/>
        <v xml:space="preserve">  </v>
      </c>
      <c r="D257" s="67" t="str">
        <f t="shared" si="101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5"/>
      <c r="K257" s="116"/>
      <c r="L257" s="116"/>
      <c r="M257" s="228">
        <f t="shared" si="116"/>
        <v>0</v>
      </c>
      <c r="N257" s="218">
        <v>7210</v>
      </c>
    </row>
    <row r="258" spans="1:14" x14ac:dyDescent="0.25">
      <c r="A258" s="48">
        <f t="shared" si="78"/>
        <v>3212</v>
      </c>
      <c r="B258" s="49" t="str">
        <f t="shared" si="105"/>
        <v xml:space="preserve"> </v>
      </c>
      <c r="C258" s="67" t="str">
        <f t="shared" si="100"/>
        <v xml:space="preserve">  </v>
      </c>
      <c r="D258" s="67" t="str">
        <f t="shared" si="101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6"/>
      <c r="K258" s="116"/>
      <c r="L258" s="116"/>
      <c r="M258" s="228">
        <f t="shared" si="116"/>
        <v>0</v>
      </c>
      <c r="N258" s="218">
        <v>8210</v>
      </c>
    </row>
    <row r="259" spans="1:14" x14ac:dyDescent="0.25">
      <c r="A259" s="48">
        <f t="shared" si="78"/>
        <v>3213</v>
      </c>
      <c r="B259" s="49" t="str">
        <f t="shared" si="105"/>
        <v xml:space="preserve"> </v>
      </c>
      <c r="C259" s="67" t="str">
        <f t="shared" si="100"/>
        <v xml:space="preserve">  </v>
      </c>
      <c r="D259" s="67" t="str">
        <f t="shared" si="101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4" t="s">
        <v>138</v>
      </c>
      <c r="K259" s="116"/>
      <c r="L259" s="116"/>
      <c r="M259" s="228">
        <f t="shared" si="116"/>
        <v>0</v>
      </c>
      <c r="N259" s="218">
        <v>3210</v>
      </c>
    </row>
    <row r="260" spans="1:14" x14ac:dyDescent="0.25">
      <c r="A260" s="48">
        <f t="shared" si="78"/>
        <v>3213</v>
      </c>
      <c r="B260" s="49" t="str">
        <f t="shared" si="105"/>
        <v xml:space="preserve"> </v>
      </c>
      <c r="C260" s="67" t="str">
        <f t="shared" si="100"/>
        <v xml:space="preserve">  </v>
      </c>
      <c r="D260" s="67" t="str">
        <f t="shared" si="101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5"/>
      <c r="K260" s="116"/>
      <c r="L260" s="116"/>
      <c r="M260" s="228">
        <f t="shared" si="116"/>
        <v>0</v>
      </c>
      <c r="N260" s="218">
        <v>4910</v>
      </c>
    </row>
    <row r="261" spans="1:14" x14ac:dyDescent="0.25">
      <c r="A261" s="48">
        <f t="shared" si="78"/>
        <v>3213</v>
      </c>
      <c r="B261" s="49">
        <f t="shared" si="105"/>
        <v>54</v>
      </c>
      <c r="C261" s="67" t="str">
        <f t="shared" si="100"/>
        <v>091</v>
      </c>
      <c r="D261" s="67" t="str">
        <f t="shared" si="101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5"/>
      <c r="K261" s="116"/>
      <c r="L261" s="116"/>
      <c r="M261" s="228">
        <f t="shared" si="116"/>
        <v>0</v>
      </c>
      <c r="N261" s="218">
        <v>5410</v>
      </c>
    </row>
    <row r="262" spans="1:14" x14ac:dyDescent="0.25">
      <c r="A262" s="48">
        <f t="shared" si="78"/>
        <v>3213</v>
      </c>
      <c r="B262" s="49" t="str">
        <f t="shared" si="105"/>
        <v xml:space="preserve"> </v>
      </c>
      <c r="C262" s="67" t="str">
        <f t="shared" si="100"/>
        <v xml:space="preserve">  </v>
      </c>
      <c r="D262" s="67" t="str">
        <f t="shared" si="101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5"/>
      <c r="K262" s="116"/>
      <c r="L262" s="116"/>
      <c r="M262" s="228">
        <f t="shared" si="116"/>
        <v>0</v>
      </c>
      <c r="N262" s="218">
        <v>6210</v>
      </c>
    </row>
    <row r="263" spans="1:14" x14ac:dyDescent="0.25">
      <c r="A263" s="48">
        <f t="shared" si="78"/>
        <v>3213</v>
      </c>
      <c r="B263" s="49" t="str">
        <f t="shared" si="105"/>
        <v xml:space="preserve"> </v>
      </c>
      <c r="C263" s="67" t="str">
        <f t="shared" si="100"/>
        <v xml:space="preserve">  </v>
      </c>
      <c r="D263" s="67" t="str">
        <f t="shared" si="101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5"/>
      <c r="K263" s="116"/>
      <c r="L263" s="116"/>
      <c r="M263" s="228">
        <f t="shared" si="116"/>
        <v>0</v>
      </c>
      <c r="N263" s="218">
        <v>7210</v>
      </c>
    </row>
    <row r="264" spans="1:14" x14ac:dyDescent="0.25">
      <c r="A264" s="48">
        <f t="shared" si="78"/>
        <v>3213</v>
      </c>
      <c r="B264" s="49" t="str">
        <f t="shared" si="105"/>
        <v xml:space="preserve"> </v>
      </c>
      <c r="C264" s="67" t="str">
        <f t="shared" si="100"/>
        <v xml:space="preserve">  </v>
      </c>
      <c r="D264" s="67" t="str">
        <f t="shared" si="101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6"/>
      <c r="K264" s="116"/>
      <c r="L264" s="116"/>
      <c r="M264" s="228">
        <f t="shared" si="116"/>
        <v>0</v>
      </c>
      <c r="N264" s="218">
        <v>8210</v>
      </c>
    </row>
    <row r="265" spans="1:14" x14ac:dyDescent="0.25">
      <c r="A265" s="48">
        <f t="shared" si="78"/>
        <v>3214</v>
      </c>
      <c r="B265" s="49" t="str">
        <f t="shared" si="105"/>
        <v xml:space="preserve"> </v>
      </c>
      <c r="C265" s="67" t="str">
        <f t="shared" si="100"/>
        <v xml:space="preserve">  </v>
      </c>
      <c r="D265" s="67" t="str">
        <f t="shared" si="101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4" t="s">
        <v>139</v>
      </c>
      <c r="K265" s="116"/>
      <c r="L265" s="116"/>
      <c r="M265" s="228">
        <f t="shared" si="116"/>
        <v>0</v>
      </c>
      <c r="N265" s="218">
        <v>3210</v>
      </c>
    </row>
    <row r="266" spans="1:14" x14ac:dyDescent="0.25">
      <c r="A266" s="48">
        <f t="shared" si="78"/>
        <v>3214</v>
      </c>
      <c r="B266" s="49" t="str">
        <f t="shared" si="105"/>
        <v xml:space="preserve"> </v>
      </c>
      <c r="C266" s="67" t="str">
        <f t="shared" si="100"/>
        <v xml:space="preserve">  </v>
      </c>
      <c r="D266" s="67" t="str">
        <f t="shared" si="101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5"/>
      <c r="K266" s="116"/>
      <c r="L266" s="116"/>
      <c r="M266" s="228">
        <f t="shared" si="116"/>
        <v>0</v>
      </c>
      <c r="N266" s="218">
        <v>4910</v>
      </c>
    </row>
    <row r="267" spans="1:14" ht="25.5" customHeight="1" x14ac:dyDescent="0.25">
      <c r="A267" s="48">
        <f t="shared" si="78"/>
        <v>3214</v>
      </c>
      <c r="B267" s="49">
        <f t="shared" si="105"/>
        <v>54</v>
      </c>
      <c r="C267" s="67" t="str">
        <f t="shared" si="100"/>
        <v>091</v>
      </c>
      <c r="D267" s="67" t="str">
        <f t="shared" si="101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5"/>
      <c r="K267" s="116"/>
      <c r="L267" s="116"/>
      <c r="M267" s="228">
        <f t="shared" si="116"/>
        <v>0</v>
      </c>
      <c r="N267" s="218">
        <v>5410</v>
      </c>
    </row>
    <row r="268" spans="1:14" x14ac:dyDescent="0.25">
      <c r="A268" s="48">
        <f t="shared" si="78"/>
        <v>3214</v>
      </c>
      <c r="B268" s="49" t="str">
        <f t="shared" si="105"/>
        <v xml:space="preserve"> </v>
      </c>
      <c r="C268" s="67" t="str">
        <f t="shared" si="100"/>
        <v xml:space="preserve">  </v>
      </c>
      <c r="D268" s="67" t="str">
        <f t="shared" si="101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5"/>
      <c r="K268" s="116"/>
      <c r="L268" s="116"/>
      <c r="M268" s="228">
        <f t="shared" si="116"/>
        <v>0</v>
      </c>
      <c r="N268" s="218">
        <v>6210</v>
      </c>
    </row>
    <row r="269" spans="1:14" x14ac:dyDescent="0.25">
      <c r="A269" s="48">
        <f t="shared" si="78"/>
        <v>3214</v>
      </c>
      <c r="B269" s="49" t="str">
        <f t="shared" si="105"/>
        <v xml:space="preserve"> </v>
      </c>
      <c r="C269" s="67" t="str">
        <f t="shared" si="100"/>
        <v xml:space="preserve">  </v>
      </c>
      <c r="D269" s="67" t="str">
        <f t="shared" si="101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5"/>
      <c r="K269" s="116"/>
      <c r="L269" s="116"/>
      <c r="M269" s="228">
        <f t="shared" si="116"/>
        <v>0</v>
      </c>
      <c r="N269" s="218">
        <v>7210</v>
      </c>
    </row>
    <row r="270" spans="1:14" x14ac:dyDescent="0.25">
      <c r="A270" s="48">
        <f t="shared" si="78"/>
        <v>3214</v>
      </c>
      <c r="B270" s="49" t="str">
        <f t="shared" si="105"/>
        <v xml:space="preserve"> </v>
      </c>
      <c r="C270" s="67" t="str">
        <f t="shared" si="100"/>
        <v xml:space="preserve">  </v>
      </c>
      <c r="D270" s="67" t="str">
        <f t="shared" si="101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6"/>
      <c r="K270" s="116"/>
      <c r="L270" s="116"/>
      <c r="M270" s="228">
        <f t="shared" si="116"/>
        <v>0</v>
      </c>
      <c r="N270" s="218">
        <v>8210</v>
      </c>
    </row>
    <row r="271" spans="1:14" x14ac:dyDescent="0.25">
      <c r="A271" s="48">
        <f t="shared" si="78"/>
        <v>322</v>
      </c>
      <c r="B271" s="49" t="str">
        <f t="shared" si="105"/>
        <v xml:space="preserve"> </v>
      </c>
      <c r="C271" s="67" t="str">
        <f t="shared" si="100"/>
        <v xml:space="preserve">  </v>
      </c>
      <c r="D271" s="67" t="str">
        <f t="shared" si="101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7">SUM(K272:K307)</f>
        <v>49900</v>
      </c>
      <c r="L271" s="72">
        <f>SUM(L272:L307)</f>
        <v>5000</v>
      </c>
      <c r="M271" s="225">
        <f t="shared" ref="M271" si="118">SUM(M272:M307)</f>
        <v>54900</v>
      </c>
      <c r="N271" s="218"/>
    </row>
    <row r="272" spans="1:14" x14ac:dyDescent="0.25">
      <c r="A272" s="48">
        <f t="shared" si="78"/>
        <v>3221</v>
      </c>
      <c r="B272" s="49" t="str">
        <f t="shared" si="105"/>
        <v xml:space="preserve"> </v>
      </c>
      <c r="C272" s="67" t="str">
        <f t="shared" si="100"/>
        <v xml:space="preserve">  </v>
      </c>
      <c r="D272" s="67" t="str">
        <f t="shared" si="101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4" t="s">
        <v>141</v>
      </c>
      <c r="K272" s="116"/>
      <c r="L272" s="116"/>
      <c r="M272" s="228">
        <f>K272+L272</f>
        <v>0</v>
      </c>
      <c r="N272" s="218">
        <v>3210</v>
      </c>
    </row>
    <row r="273" spans="1:14" x14ac:dyDescent="0.25">
      <c r="A273" s="48">
        <f t="shared" si="78"/>
        <v>3221</v>
      </c>
      <c r="B273" s="49" t="str">
        <f t="shared" si="105"/>
        <v xml:space="preserve"> </v>
      </c>
      <c r="C273" s="67" t="str">
        <f t="shared" si="100"/>
        <v xml:space="preserve">  </v>
      </c>
      <c r="D273" s="67" t="str">
        <f t="shared" si="101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5"/>
      <c r="K273" s="116"/>
      <c r="L273" s="116"/>
      <c r="M273" s="228">
        <f t="shared" ref="M273:M307" si="119">K273+L273</f>
        <v>0</v>
      </c>
      <c r="N273" s="218">
        <v>4910</v>
      </c>
    </row>
    <row r="274" spans="1:14" ht="25.5" customHeight="1" x14ac:dyDescent="0.25">
      <c r="A274" s="48">
        <f t="shared" si="78"/>
        <v>3221</v>
      </c>
      <c r="B274" s="49">
        <f t="shared" si="105"/>
        <v>54</v>
      </c>
      <c r="C274" s="67" t="str">
        <f t="shared" si="100"/>
        <v>091</v>
      </c>
      <c r="D274" s="67" t="str">
        <f t="shared" si="101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5"/>
      <c r="K274" s="116">
        <v>9000</v>
      </c>
      <c r="L274" s="116"/>
      <c r="M274" s="228">
        <f t="shared" si="119"/>
        <v>9000</v>
      </c>
      <c r="N274" s="218">
        <v>5410</v>
      </c>
    </row>
    <row r="275" spans="1:14" x14ac:dyDescent="0.25">
      <c r="A275" s="48">
        <f t="shared" si="78"/>
        <v>3221</v>
      </c>
      <c r="B275" s="49" t="str">
        <f t="shared" si="105"/>
        <v xml:space="preserve"> </v>
      </c>
      <c r="C275" s="67" t="str">
        <f t="shared" si="100"/>
        <v xml:space="preserve">  </v>
      </c>
      <c r="D275" s="67" t="str">
        <f t="shared" si="101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5"/>
      <c r="K275" s="116"/>
      <c r="L275" s="116"/>
      <c r="M275" s="228">
        <f t="shared" si="119"/>
        <v>0</v>
      </c>
      <c r="N275" s="218">
        <v>6210</v>
      </c>
    </row>
    <row r="276" spans="1:14" x14ac:dyDescent="0.25">
      <c r="A276" s="48">
        <f t="shared" si="78"/>
        <v>3221</v>
      </c>
      <c r="B276" s="49" t="str">
        <f t="shared" si="105"/>
        <v xml:space="preserve"> </v>
      </c>
      <c r="C276" s="67" t="str">
        <f t="shared" si="100"/>
        <v xml:space="preserve">  </v>
      </c>
      <c r="D276" s="67" t="str">
        <f t="shared" si="101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5"/>
      <c r="K276" s="116"/>
      <c r="L276" s="116"/>
      <c r="M276" s="228">
        <f t="shared" si="119"/>
        <v>0</v>
      </c>
      <c r="N276" s="218">
        <v>7210</v>
      </c>
    </row>
    <row r="277" spans="1:14" x14ac:dyDescent="0.25">
      <c r="A277" s="48">
        <f t="shared" si="78"/>
        <v>3221</v>
      </c>
      <c r="B277" s="49" t="str">
        <f t="shared" si="105"/>
        <v xml:space="preserve"> </v>
      </c>
      <c r="C277" s="67" t="str">
        <f t="shared" si="100"/>
        <v xml:space="preserve">  </v>
      </c>
      <c r="D277" s="67" t="str">
        <f t="shared" si="101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6"/>
      <c r="K277" s="116"/>
      <c r="L277" s="116"/>
      <c r="M277" s="228">
        <f t="shared" si="119"/>
        <v>0</v>
      </c>
      <c r="N277" s="218">
        <v>8210</v>
      </c>
    </row>
    <row r="278" spans="1:14" x14ac:dyDescent="0.25">
      <c r="A278" s="48">
        <f t="shared" si="78"/>
        <v>3222</v>
      </c>
      <c r="B278" s="49" t="str">
        <f t="shared" si="105"/>
        <v xml:space="preserve"> </v>
      </c>
      <c r="C278" s="67" t="str">
        <f t="shared" si="100"/>
        <v xml:space="preserve">  </v>
      </c>
      <c r="D278" s="67" t="str">
        <f t="shared" si="101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4" t="s">
        <v>142</v>
      </c>
      <c r="K278" s="116">
        <v>4900</v>
      </c>
      <c r="L278" s="116"/>
      <c r="M278" s="228">
        <f t="shared" si="119"/>
        <v>4900</v>
      </c>
      <c r="N278" s="218">
        <v>3210</v>
      </c>
    </row>
    <row r="279" spans="1:14" x14ac:dyDescent="0.25">
      <c r="A279" s="48">
        <f t="shared" si="78"/>
        <v>3222</v>
      </c>
      <c r="B279" s="49" t="str">
        <f t="shared" si="105"/>
        <v xml:space="preserve"> </v>
      </c>
      <c r="C279" s="67" t="str">
        <f t="shared" si="100"/>
        <v xml:space="preserve">  </v>
      </c>
      <c r="D279" s="67" t="str">
        <f t="shared" si="101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5"/>
      <c r="K279" s="116"/>
      <c r="L279" s="116"/>
      <c r="M279" s="228">
        <f t="shared" si="119"/>
        <v>0</v>
      </c>
      <c r="N279" s="218">
        <v>4910</v>
      </c>
    </row>
    <row r="280" spans="1:14" x14ac:dyDescent="0.25">
      <c r="A280" s="48">
        <f t="shared" si="78"/>
        <v>3222</v>
      </c>
      <c r="B280" s="49">
        <f t="shared" si="105"/>
        <v>54</v>
      </c>
      <c r="C280" s="67" t="str">
        <f t="shared" si="100"/>
        <v>091</v>
      </c>
      <c r="D280" s="67" t="str">
        <f t="shared" si="101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5"/>
      <c r="K280" s="116">
        <v>25000</v>
      </c>
      <c r="L280" s="116">
        <v>5000</v>
      </c>
      <c r="M280" s="228">
        <f t="shared" si="119"/>
        <v>30000</v>
      </c>
      <c r="N280" s="218">
        <v>5410</v>
      </c>
    </row>
    <row r="281" spans="1:14" x14ac:dyDescent="0.25">
      <c r="A281" s="48">
        <f t="shared" si="78"/>
        <v>3222</v>
      </c>
      <c r="B281" s="49" t="str">
        <f t="shared" si="105"/>
        <v xml:space="preserve"> </v>
      </c>
      <c r="C281" s="67" t="str">
        <f t="shared" si="100"/>
        <v xml:space="preserve">  </v>
      </c>
      <c r="D281" s="67" t="str">
        <f t="shared" si="101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5"/>
      <c r="K281" s="116"/>
      <c r="L281" s="116"/>
      <c r="M281" s="228">
        <f t="shared" si="119"/>
        <v>0</v>
      </c>
      <c r="N281" s="218">
        <v>6210</v>
      </c>
    </row>
    <row r="282" spans="1:14" x14ac:dyDescent="0.25">
      <c r="A282" s="48">
        <f t="shared" si="78"/>
        <v>3222</v>
      </c>
      <c r="B282" s="49" t="str">
        <f t="shared" si="105"/>
        <v xml:space="preserve"> </v>
      </c>
      <c r="C282" s="67" t="str">
        <f t="shared" si="100"/>
        <v xml:space="preserve">  </v>
      </c>
      <c r="D282" s="67" t="str">
        <f t="shared" si="101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5"/>
      <c r="K282" s="116"/>
      <c r="L282" s="116"/>
      <c r="M282" s="228">
        <f t="shared" si="119"/>
        <v>0</v>
      </c>
      <c r="N282" s="218">
        <v>7210</v>
      </c>
    </row>
    <row r="283" spans="1:14" x14ac:dyDescent="0.25">
      <c r="A283" s="48">
        <f t="shared" si="78"/>
        <v>3222</v>
      </c>
      <c r="B283" s="49" t="str">
        <f t="shared" si="105"/>
        <v xml:space="preserve"> </v>
      </c>
      <c r="C283" s="67" t="str">
        <f t="shared" si="100"/>
        <v xml:space="preserve">  </v>
      </c>
      <c r="D283" s="67" t="str">
        <f t="shared" si="101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6"/>
      <c r="K283" s="116"/>
      <c r="L283" s="116"/>
      <c r="M283" s="228">
        <f t="shared" si="119"/>
        <v>0</v>
      </c>
      <c r="N283" s="218">
        <v>8210</v>
      </c>
    </row>
    <row r="284" spans="1:14" x14ac:dyDescent="0.25">
      <c r="A284" s="48">
        <f t="shared" si="78"/>
        <v>3223</v>
      </c>
      <c r="B284" s="49" t="str">
        <f t="shared" si="105"/>
        <v xml:space="preserve"> </v>
      </c>
      <c r="C284" s="67" t="str">
        <f t="shared" si="100"/>
        <v xml:space="preserve">  </v>
      </c>
      <c r="D284" s="67" t="str">
        <f t="shared" si="101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4" t="s">
        <v>143</v>
      </c>
      <c r="K284" s="116"/>
      <c r="L284" s="116"/>
      <c r="M284" s="228">
        <f t="shared" si="119"/>
        <v>0</v>
      </c>
      <c r="N284" s="218">
        <v>3210</v>
      </c>
    </row>
    <row r="285" spans="1:14" x14ac:dyDescent="0.25">
      <c r="A285" s="48">
        <f t="shared" si="78"/>
        <v>3223</v>
      </c>
      <c r="B285" s="49" t="str">
        <f t="shared" si="105"/>
        <v xml:space="preserve"> </v>
      </c>
      <c r="C285" s="67" t="str">
        <f t="shared" si="100"/>
        <v xml:space="preserve">  </v>
      </c>
      <c r="D285" s="67" t="str">
        <f t="shared" si="101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5"/>
      <c r="K285" s="116"/>
      <c r="L285" s="116"/>
      <c r="M285" s="228">
        <f t="shared" si="119"/>
        <v>0</v>
      </c>
      <c r="N285" s="218">
        <v>4910</v>
      </c>
    </row>
    <row r="286" spans="1:14" x14ac:dyDescent="0.25">
      <c r="A286" s="48">
        <f t="shared" si="78"/>
        <v>3223</v>
      </c>
      <c r="B286" s="49">
        <f t="shared" si="105"/>
        <v>54</v>
      </c>
      <c r="C286" s="67" t="str">
        <f t="shared" si="100"/>
        <v>091</v>
      </c>
      <c r="D286" s="67" t="str">
        <f t="shared" si="101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5"/>
      <c r="K286" s="116"/>
      <c r="L286" s="116"/>
      <c r="M286" s="228">
        <f t="shared" si="119"/>
        <v>0</v>
      </c>
      <c r="N286" s="218">
        <v>5410</v>
      </c>
    </row>
    <row r="287" spans="1:14" x14ac:dyDescent="0.25">
      <c r="A287" s="48">
        <f t="shared" si="78"/>
        <v>3223</v>
      </c>
      <c r="B287" s="49" t="str">
        <f t="shared" si="105"/>
        <v xml:space="preserve"> </v>
      </c>
      <c r="C287" s="67" t="str">
        <f t="shared" si="100"/>
        <v xml:space="preserve">  </v>
      </c>
      <c r="D287" s="67" t="str">
        <f t="shared" si="101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5"/>
      <c r="K287" s="116"/>
      <c r="L287" s="116"/>
      <c r="M287" s="228">
        <f t="shared" si="119"/>
        <v>0</v>
      </c>
      <c r="N287" s="218">
        <v>6210</v>
      </c>
    </row>
    <row r="288" spans="1:14" x14ac:dyDescent="0.25">
      <c r="A288" s="48">
        <f t="shared" si="78"/>
        <v>3223</v>
      </c>
      <c r="B288" s="49" t="str">
        <f t="shared" si="105"/>
        <v xml:space="preserve"> </v>
      </c>
      <c r="C288" s="67" t="str">
        <f t="shared" si="100"/>
        <v xml:space="preserve">  </v>
      </c>
      <c r="D288" s="67" t="str">
        <f t="shared" si="101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5"/>
      <c r="K288" s="116"/>
      <c r="L288" s="116"/>
      <c r="M288" s="228">
        <f t="shared" si="119"/>
        <v>0</v>
      </c>
      <c r="N288" s="218">
        <v>7210</v>
      </c>
    </row>
    <row r="289" spans="1:14" x14ac:dyDescent="0.25">
      <c r="A289" s="48">
        <f t="shared" si="78"/>
        <v>3223</v>
      </c>
      <c r="B289" s="49" t="str">
        <f t="shared" si="105"/>
        <v xml:space="preserve"> </v>
      </c>
      <c r="C289" s="67" t="str">
        <f t="shared" si="100"/>
        <v xml:space="preserve">  </v>
      </c>
      <c r="D289" s="67" t="str">
        <f t="shared" si="101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6"/>
      <c r="K289" s="116"/>
      <c r="L289" s="116"/>
      <c r="M289" s="228">
        <f t="shared" si="119"/>
        <v>0</v>
      </c>
      <c r="N289" s="218">
        <v>8210</v>
      </c>
    </row>
    <row r="290" spans="1:14" x14ac:dyDescent="0.25">
      <c r="A290" s="48">
        <f t="shared" si="78"/>
        <v>3224</v>
      </c>
      <c r="B290" s="49" t="str">
        <f t="shared" si="105"/>
        <v xml:space="preserve"> </v>
      </c>
      <c r="C290" s="67" t="str">
        <f t="shared" si="100"/>
        <v xml:space="preserve">  </v>
      </c>
      <c r="D290" s="67" t="str">
        <f t="shared" si="101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4" t="s">
        <v>178</v>
      </c>
      <c r="K290" s="116"/>
      <c r="L290" s="116"/>
      <c r="M290" s="228">
        <f t="shared" si="119"/>
        <v>0</v>
      </c>
      <c r="N290" s="218">
        <v>3210</v>
      </c>
    </row>
    <row r="291" spans="1:14" x14ac:dyDescent="0.25">
      <c r="A291" s="48">
        <f t="shared" si="78"/>
        <v>3224</v>
      </c>
      <c r="B291" s="49" t="str">
        <f t="shared" si="105"/>
        <v xml:space="preserve"> </v>
      </c>
      <c r="C291" s="67" t="str">
        <f t="shared" si="100"/>
        <v xml:space="preserve">  </v>
      </c>
      <c r="D291" s="67" t="str">
        <f t="shared" si="101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5"/>
      <c r="K291" s="116"/>
      <c r="L291" s="116"/>
      <c r="M291" s="228">
        <f>K291+L291</f>
        <v>0</v>
      </c>
      <c r="N291" s="218">
        <v>4910</v>
      </c>
    </row>
    <row r="292" spans="1:14" ht="25.5" customHeight="1" x14ac:dyDescent="0.25">
      <c r="A292" s="48">
        <f t="shared" si="78"/>
        <v>3224</v>
      </c>
      <c r="B292" s="49">
        <f t="shared" si="105"/>
        <v>54</v>
      </c>
      <c r="C292" s="67" t="str">
        <f t="shared" si="100"/>
        <v>091</v>
      </c>
      <c r="D292" s="67" t="str">
        <f t="shared" si="101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5"/>
      <c r="K292" s="116">
        <v>6000</v>
      </c>
      <c r="L292" s="116"/>
      <c r="M292" s="228">
        <f t="shared" si="119"/>
        <v>6000</v>
      </c>
      <c r="N292" s="218">
        <v>5410</v>
      </c>
    </row>
    <row r="293" spans="1:14" x14ac:dyDescent="0.25">
      <c r="A293" s="48">
        <f t="shared" ref="A293:A356" si="120">G293</f>
        <v>3224</v>
      </c>
      <c r="B293" s="49" t="str">
        <f t="shared" si="105"/>
        <v xml:space="preserve"> </v>
      </c>
      <c r="C293" s="67" t="str">
        <f t="shared" si="100"/>
        <v xml:space="preserve">  </v>
      </c>
      <c r="D293" s="67" t="str">
        <f t="shared" si="101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5"/>
      <c r="K293" s="116"/>
      <c r="L293" s="116"/>
      <c r="M293" s="228">
        <f t="shared" si="119"/>
        <v>0</v>
      </c>
      <c r="N293" s="218">
        <v>6210</v>
      </c>
    </row>
    <row r="294" spans="1:14" x14ac:dyDescent="0.25">
      <c r="A294" s="48">
        <f t="shared" si="120"/>
        <v>3224</v>
      </c>
      <c r="B294" s="49" t="str">
        <f t="shared" si="105"/>
        <v xml:space="preserve"> </v>
      </c>
      <c r="C294" s="67" t="str">
        <f t="shared" si="100"/>
        <v xml:space="preserve">  </v>
      </c>
      <c r="D294" s="67" t="str">
        <f t="shared" si="101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5"/>
      <c r="K294" s="116"/>
      <c r="L294" s="116"/>
      <c r="M294" s="228">
        <f t="shared" si="119"/>
        <v>0</v>
      </c>
      <c r="N294" s="218">
        <v>7210</v>
      </c>
    </row>
    <row r="295" spans="1:14" x14ac:dyDescent="0.25">
      <c r="A295" s="48">
        <f t="shared" si="120"/>
        <v>3224</v>
      </c>
      <c r="B295" s="49" t="str">
        <f t="shared" si="105"/>
        <v xml:space="preserve"> </v>
      </c>
      <c r="C295" s="67" t="str">
        <f t="shared" si="100"/>
        <v xml:space="preserve">  </v>
      </c>
      <c r="D295" s="67" t="str">
        <f t="shared" si="101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6"/>
      <c r="K295" s="116"/>
      <c r="L295" s="116"/>
      <c r="M295" s="228">
        <f t="shared" si="119"/>
        <v>0</v>
      </c>
      <c r="N295" s="218">
        <v>8210</v>
      </c>
    </row>
    <row r="296" spans="1:14" x14ac:dyDescent="0.25">
      <c r="A296" s="48">
        <f t="shared" si="120"/>
        <v>3225</v>
      </c>
      <c r="B296" s="49" t="str">
        <f t="shared" si="105"/>
        <v xml:space="preserve"> </v>
      </c>
      <c r="C296" s="67" t="str">
        <f t="shared" si="100"/>
        <v xml:space="preserve">  </v>
      </c>
      <c r="D296" s="67" t="str">
        <f t="shared" si="101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4" t="s">
        <v>144</v>
      </c>
      <c r="K296" s="116"/>
      <c r="L296" s="116"/>
      <c r="M296" s="228">
        <f t="shared" si="119"/>
        <v>0</v>
      </c>
      <c r="N296" s="218">
        <v>3210</v>
      </c>
    </row>
    <row r="297" spans="1:14" x14ac:dyDescent="0.25">
      <c r="A297" s="48">
        <f t="shared" si="120"/>
        <v>3225</v>
      </c>
      <c r="B297" s="49" t="str">
        <f t="shared" si="105"/>
        <v xml:space="preserve"> </v>
      </c>
      <c r="C297" s="67" t="str">
        <f t="shared" si="100"/>
        <v xml:space="preserve">  </v>
      </c>
      <c r="D297" s="67" t="str">
        <f t="shared" si="101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5"/>
      <c r="K297" s="116"/>
      <c r="L297" s="116"/>
      <c r="M297" s="228">
        <f t="shared" si="119"/>
        <v>0</v>
      </c>
      <c r="N297" s="218">
        <v>4910</v>
      </c>
    </row>
    <row r="298" spans="1:14" x14ac:dyDescent="0.25">
      <c r="A298" s="48">
        <f t="shared" si="120"/>
        <v>3225</v>
      </c>
      <c r="B298" s="49">
        <f t="shared" si="105"/>
        <v>54</v>
      </c>
      <c r="C298" s="67" t="str">
        <f t="shared" si="100"/>
        <v>091</v>
      </c>
      <c r="D298" s="67" t="str">
        <f t="shared" si="101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5"/>
      <c r="K298" s="116">
        <v>5000</v>
      </c>
      <c r="L298" s="116"/>
      <c r="M298" s="228">
        <f t="shared" si="119"/>
        <v>5000</v>
      </c>
      <c r="N298" s="218">
        <v>5410</v>
      </c>
    </row>
    <row r="299" spans="1:14" x14ac:dyDescent="0.25">
      <c r="A299" s="48">
        <f t="shared" si="120"/>
        <v>3225</v>
      </c>
      <c r="B299" s="49" t="str">
        <f t="shared" si="105"/>
        <v xml:space="preserve"> </v>
      </c>
      <c r="C299" s="67" t="str">
        <f t="shared" si="100"/>
        <v xml:space="preserve">  </v>
      </c>
      <c r="D299" s="67" t="str">
        <f t="shared" si="101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5"/>
      <c r="K299" s="116"/>
      <c r="L299" s="116"/>
      <c r="M299" s="228">
        <f t="shared" si="119"/>
        <v>0</v>
      </c>
      <c r="N299" s="218">
        <v>6210</v>
      </c>
    </row>
    <row r="300" spans="1:14" x14ac:dyDescent="0.25">
      <c r="A300" s="48">
        <f t="shared" si="120"/>
        <v>3225</v>
      </c>
      <c r="B300" s="49" t="str">
        <f t="shared" si="105"/>
        <v xml:space="preserve"> </v>
      </c>
      <c r="C300" s="67" t="str">
        <f t="shared" si="100"/>
        <v xml:space="preserve">  </v>
      </c>
      <c r="D300" s="67" t="str">
        <f t="shared" si="101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5"/>
      <c r="K300" s="116"/>
      <c r="L300" s="116"/>
      <c r="M300" s="228">
        <f t="shared" si="119"/>
        <v>0</v>
      </c>
      <c r="N300" s="218">
        <v>7210</v>
      </c>
    </row>
    <row r="301" spans="1:14" x14ac:dyDescent="0.25">
      <c r="A301" s="48">
        <f t="shared" si="120"/>
        <v>3225</v>
      </c>
      <c r="B301" s="49" t="str">
        <f t="shared" si="105"/>
        <v xml:space="preserve"> </v>
      </c>
      <c r="C301" s="67" t="str">
        <f t="shared" si="100"/>
        <v xml:space="preserve">  </v>
      </c>
      <c r="D301" s="67" t="str">
        <f t="shared" si="101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6"/>
      <c r="K301" s="116"/>
      <c r="L301" s="116"/>
      <c r="M301" s="228">
        <f t="shared" si="119"/>
        <v>0</v>
      </c>
      <c r="N301" s="218">
        <v>8210</v>
      </c>
    </row>
    <row r="302" spans="1:14" x14ac:dyDescent="0.25">
      <c r="A302" s="48">
        <f t="shared" si="120"/>
        <v>3227</v>
      </c>
      <c r="B302" s="49" t="str">
        <f t="shared" si="105"/>
        <v xml:space="preserve"> </v>
      </c>
      <c r="C302" s="67" t="str">
        <f t="shared" si="100"/>
        <v xml:space="preserve">  </v>
      </c>
      <c r="D302" s="67" t="str">
        <f t="shared" si="101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4" t="s">
        <v>181</v>
      </c>
      <c r="K302" s="116"/>
      <c r="L302" s="116"/>
      <c r="M302" s="228">
        <f t="shared" si="119"/>
        <v>0</v>
      </c>
      <c r="N302" s="218">
        <v>3210</v>
      </c>
    </row>
    <row r="303" spans="1:14" x14ac:dyDescent="0.25">
      <c r="A303" s="48">
        <f t="shared" si="120"/>
        <v>3227</v>
      </c>
      <c r="B303" s="49" t="str">
        <f t="shared" si="105"/>
        <v xml:space="preserve"> </v>
      </c>
      <c r="C303" s="67" t="str">
        <f t="shared" si="100"/>
        <v xml:space="preserve">  </v>
      </c>
      <c r="D303" s="67" t="str">
        <f t="shared" si="101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5"/>
      <c r="K303" s="116"/>
      <c r="L303" s="116"/>
      <c r="M303" s="228">
        <f t="shared" si="119"/>
        <v>0</v>
      </c>
      <c r="N303" s="218">
        <v>4910</v>
      </c>
    </row>
    <row r="304" spans="1:14" ht="25.5" customHeight="1" x14ac:dyDescent="0.25">
      <c r="A304" s="48">
        <f t="shared" si="120"/>
        <v>3227</v>
      </c>
      <c r="B304" s="49">
        <f t="shared" si="105"/>
        <v>54</v>
      </c>
      <c r="C304" s="67" t="str">
        <f t="shared" si="100"/>
        <v>091</v>
      </c>
      <c r="D304" s="67" t="str">
        <f t="shared" si="101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5"/>
      <c r="K304" s="116"/>
      <c r="L304" s="116"/>
      <c r="M304" s="228">
        <f t="shared" si="119"/>
        <v>0</v>
      </c>
      <c r="N304" s="218">
        <v>5410</v>
      </c>
    </row>
    <row r="305" spans="1:14" x14ac:dyDescent="0.25">
      <c r="A305" s="48">
        <f t="shared" si="120"/>
        <v>3227</v>
      </c>
      <c r="B305" s="49" t="str">
        <f t="shared" si="105"/>
        <v xml:space="preserve"> </v>
      </c>
      <c r="C305" s="67" t="str">
        <f t="shared" si="100"/>
        <v xml:space="preserve">  </v>
      </c>
      <c r="D305" s="67" t="str">
        <f t="shared" si="101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5"/>
      <c r="K305" s="116"/>
      <c r="L305" s="116"/>
      <c r="M305" s="228">
        <f t="shared" si="119"/>
        <v>0</v>
      </c>
      <c r="N305" s="218">
        <v>6210</v>
      </c>
    </row>
    <row r="306" spans="1:14" x14ac:dyDescent="0.25">
      <c r="A306" s="48">
        <f t="shared" si="120"/>
        <v>3227</v>
      </c>
      <c r="B306" s="49" t="str">
        <f t="shared" si="105"/>
        <v xml:space="preserve"> </v>
      </c>
      <c r="C306" s="67" t="str">
        <f t="shared" si="100"/>
        <v xml:space="preserve">  </v>
      </c>
      <c r="D306" s="67" t="str">
        <f t="shared" si="101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5"/>
      <c r="K306" s="116"/>
      <c r="L306" s="116"/>
      <c r="M306" s="228">
        <f t="shared" si="119"/>
        <v>0</v>
      </c>
      <c r="N306" s="218">
        <v>7210</v>
      </c>
    </row>
    <row r="307" spans="1:14" x14ac:dyDescent="0.25">
      <c r="A307" s="48">
        <f t="shared" si="120"/>
        <v>3227</v>
      </c>
      <c r="B307" s="49" t="str">
        <f t="shared" si="105"/>
        <v xml:space="preserve"> </v>
      </c>
      <c r="C307" s="67" t="str">
        <f t="shared" si="100"/>
        <v xml:space="preserve">  </v>
      </c>
      <c r="D307" s="67" t="str">
        <f t="shared" si="101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6"/>
      <c r="K307" s="116"/>
      <c r="L307" s="116"/>
      <c r="M307" s="228">
        <f t="shared" si="119"/>
        <v>0</v>
      </c>
      <c r="N307" s="218">
        <v>8210</v>
      </c>
    </row>
    <row r="308" spans="1:14" x14ac:dyDescent="0.25">
      <c r="A308" s="48">
        <f t="shared" si="120"/>
        <v>323</v>
      </c>
      <c r="B308" s="49" t="str">
        <f t="shared" si="105"/>
        <v xml:space="preserve"> </v>
      </c>
      <c r="C308" s="67" t="str">
        <f t="shared" si="100"/>
        <v xml:space="preserve">  </v>
      </c>
      <c r="D308" s="67" t="str">
        <f t="shared" si="101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1">SUM(K309:K362)</f>
        <v>30000</v>
      </c>
      <c r="L308" s="72">
        <f>SUM(L309:L362)</f>
        <v>0</v>
      </c>
      <c r="M308" s="225">
        <f t="shared" ref="M308" si="122">SUM(M309:M362)</f>
        <v>30000</v>
      </c>
      <c r="N308" s="218"/>
    </row>
    <row r="309" spans="1:14" x14ac:dyDescent="0.25">
      <c r="A309" s="48">
        <f t="shared" si="120"/>
        <v>3231</v>
      </c>
      <c r="B309" s="49" t="str">
        <f t="shared" si="105"/>
        <v xml:space="preserve"> </v>
      </c>
      <c r="C309" s="67" t="str">
        <f t="shared" si="100"/>
        <v xml:space="preserve">  </v>
      </c>
      <c r="D309" s="67" t="str">
        <f t="shared" si="101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4" t="s">
        <v>146</v>
      </c>
      <c r="K309" s="116"/>
      <c r="L309" s="116"/>
      <c r="M309" s="228">
        <f>K309+L309</f>
        <v>0</v>
      </c>
      <c r="N309" s="218">
        <v>3210</v>
      </c>
    </row>
    <row r="310" spans="1:14" x14ac:dyDescent="0.25">
      <c r="A310" s="48">
        <f t="shared" si="120"/>
        <v>3231</v>
      </c>
      <c r="B310" s="49" t="str">
        <f t="shared" si="105"/>
        <v xml:space="preserve"> </v>
      </c>
      <c r="C310" s="67" t="str">
        <f t="shared" si="100"/>
        <v xml:space="preserve">  </v>
      </c>
      <c r="D310" s="67" t="str">
        <f t="shared" si="101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5"/>
      <c r="K310" s="116"/>
      <c r="L310" s="116"/>
      <c r="M310" s="228">
        <f t="shared" ref="M310:M369" si="123">K310+L310</f>
        <v>0</v>
      </c>
      <c r="N310" s="218">
        <v>4910</v>
      </c>
    </row>
    <row r="311" spans="1:14" x14ac:dyDescent="0.25">
      <c r="A311" s="48">
        <f t="shared" si="120"/>
        <v>3231</v>
      </c>
      <c r="B311" s="49">
        <f t="shared" si="105"/>
        <v>54</v>
      </c>
      <c r="C311" s="67" t="str">
        <f t="shared" si="100"/>
        <v>091</v>
      </c>
      <c r="D311" s="67" t="str">
        <f t="shared" si="101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5"/>
      <c r="K311" s="116"/>
      <c r="L311" s="116"/>
      <c r="M311" s="228">
        <f t="shared" si="123"/>
        <v>0</v>
      </c>
      <c r="N311" s="218">
        <v>5410</v>
      </c>
    </row>
    <row r="312" spans="1:14" x14ac:dyDescent="0.25">
      <c r="A312" s="48">
        <f t="shared" si="120"/>
        <v>3231</v>
      </c>
      <c r="B312" s="49" t="str">
        <f t="shared" si="105"/>
        <v xml:space="preserve"> </v>
      </c>
      <c r="C312" s="67" t="str">
        <f t="shared" si="100"/>
        <v xml:space="preserve">  </v>
      </c>
      <c r="D312" s="67" t="str">
        <f t="shared" si="101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5"/>
      <c r="K312" s="116"/>
      <c r="L312" s="116"/>
      <c r="M312" s="228">
        <f t="shared" si="123"/>
        <v>0</v>
      </c>
      <c r="N312" s="218">
        <v>6210</v>
      </c>
    </row>
    <row r="313" spans="1:14" x14ac:dyDescent="0.25">
      <c r="A313" s="48">
        <f t="shared" si="120"/>
        <v>3231</v>
      </c>
      <c r="B313" s="49" t="str">
        <f t="shared" si="105"/>
        <v xml:space="preserve"> </v>
      </c>
      <c r="C313" s="67" t="str">
        <f t="shared" si="100"/>
        <v xml:space="preserve">  </v>
      </c>
      <c r="D313" s="67" t="str">
        <f t="shared" si="101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5"/>
      <c r="K313" s="116"/>
      <c r="L313" s="116"/>
      <c r="M313" s="228">
        <f t="shared" si="123"/>
        <v>0</v>
      </c>
      <c r="N313" s="218">
        <v>7210</v>
      </c>
    </row>
    <row r="314" spans="1:14" x14ac:dyDescent="0.25">
      <c r="A314" s="48">
        <f t="shared" si="120"/>
        <v>3231</v>
      </c>
      <c r="B314" s="49" t="str">
        <f t="shared" si="105"/>
        <v xml:space="preserve"> </v>
      </c>
      <c r="C314" s="67" t="str">
        <f t="shared" si="100"/>
        <v xml:space="preserve">  </v>
      </c>
      <c r="D314" s="67" t="str">
        <f t="shared" si="101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6"/>
      <c r="K314" s="116"/>
      <c r="L314" s="116"/>
      <c r="M314" s="228">
        <f t="shared" si="123"/>
        <v>0</v>
      </c>
      <c r="N314" s="218">
        <v>8210</v>
      </c>
    </row>
    <row r="315" spans="1:14" x14ac:dyDescent="0.25">
      <c r="A315" s="48">
        <f t="shared" si="120"/>
        <v>3232</v>
      </c>
      <c r="B315" s="49" t="str">
        <f t="shared" si="105"/>
        <v xml:space="preserve"> </v>
      </c>
      <c r="C315" s="67" t="str">
        <f t="shared" si="100"/>
        <v xml:space="preserve">  </v>
      </c>
      <c r="D315" s="67" t="str">
        <f t="shared" si="101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4" t="s">
        <v>147</v>
      </c>
      <c r="K315" s="116">
        <v>30000</v>
      </c>
      <c r="L315" s="116"/>
      <c r="M315" s="228">
        <f t="shared" si="123"/>
        <v>30000</v>
      </c>
      <c r="N315" s="218">
        <v>3210</v>
      </c>
    </row>
    <row r="316" spans="1:14" x14ac:dyDescent="0.25">
      <c r="A316" s="48">
        <f t="shared" si="120"/>
        <v>3232</v>
      </c>
      <c r="B316" s="49" t="str">
        <f t="shared" si="105"/>
        <v xml:space="preserve"> </v>
      </c>
      <c r="C316" s="67" t="str">
        <f t="shared" si="100"/>
        <v xml:space="preserve">  </v>
      </c>
      <c r="D316" s="67" t="str">
        <f t="shared" si="101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5"/>
      <c r="K316" s="116"/>
      <c r="L316" s="116"/>
      <c r="M316" s="228">
        <f t="shared" si="123"/>
        <v>0</v>
      </c>
      <c r="N316" s="218">
        <v>4910</v>
      </c>
    </row>
    <row r="317" spans="1:14" ht="25.5" customHeight="1" x14ac:dyDescent="0.25">
      <c r="A317" s="48">
        <f t="shared" si="120"/>
        <v>3232</v>
      </c>
      <c r="B317" s="49">
        <f t="shared" si="105"/>
        <v>54</v>
      </c>
      <c r="C317" s="67" t="str">
        <f t="shared" si="100"/>
        <v>091</v>
      </c>
      <c r="D317" s="67" t="str">
        <f t="shared" si="101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5"/>
      <c r="K317" s="116"/>
      <c r="L317" s="116"/>
      <c r="M317" s="228">
        <f t="shared" si="123"/>
        <v>0</v>
      </c>
      <c r="N317" s="218">
        <v>5410</v>
      </c>
    </row>
    <row r="318" spans="1:14" x14ac:dyDescent="0.25">
      <c r="A318" s="48">
        <f t="shared" si="120"/>
        <v>3232</v>
      </c>
      <c r="B318" s="49" t="str">
        <f t="shared" si="105"/>
        <v xml:space="preserve"> </v>
      </c>
      <c r="C318" s="67" t="str">
        <f t="shared" ref="C318:C381" si="124">IF(H318&gt;0,LEFT(E318,3),"  ")</f>
        <v xml:space="preserve">  </v>
      </c>
      <c r="D318" s="67" t="str">
        <f t="shared" ref="D318:D381" si="125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5"/>
      <c r="K318" s="116"/>
      <c r="L318" s="116"/>
      <c r="M318" s="228">
        <f t="shared" si="123"/>
        <v>0</v>
      </c>
      <c r="N318" s="218">
        <v>6210</v>
      </c>
    </row>
    <row r="319" spans="1:14" x14ac:dyDescent="0.25">
      <c r="A319" s="48">
        <f t="shared" si="120"/>
        <v>3232</v>
      </c>
      <c r="B319" s="49" t="str">
        <f t="shared" si="105"/>
        <v xml:space="preserve"> </v>
      </c>
      <c r="C319" s="67" t="str">
        <f t="shared" si="124"/>
        <v xml:space="preserve">  </v>
      </c>
      <c r="D319" s="67" t="str">
        <f t="shared" si="125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5"/>
      <c r="K319" s="116"/>
      <c r="L319" s="116"/>
      <c r="M319" s="228">
        <f t="shared" si="123"/>
        <v>0</v>
      </c>
      <c r="N319" s="218">
        <v>7210</v>
      </c>
    </row>
    <row r="320" spans="1:14" x14ac:dyDescent="0.25">
      <c r="A320" s="48">
        <f t="shared" si="120"/>
        <v>3232</v>
      </c>
      <c r="B320" s="49" t="str">
        <f t="shared" si="105"/>
        <v xml:space="preserve"> </v>
      </c>
      <c r="C320" s="67" t="str">
        <f t="shared" si="124"/>
        <v xml:space="preserve">  </v>
      </c>
      <c r="D320" s="67" t="str">
        <f t="shared" si="125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6"/>
      <c r="K320" s="116"/>
      <c r="L320" s="116"/>
      <c r="M320" s="228">
        <f t="shared" si="123"/>
        <v>0</v>
      </c>
      <c r="N320" s="218">
        <v>8210</v>
      </c>
    </row>
    <row r="321" spans="1:14" x14ac:dyDescent="0.25">
      <c r="A321" s="48">
        <f t="shared" si="120"/>
        <v>3233</v>
      </c>
      <c r="B321" s="49" t="str">
        <f t="shared" si="105"/>
        <v xml:space="preserve"> </v>
      </c>
      <c r="C321" s="67" t="str">
        <f t="shared" si="124"/>
        <v xml:space="preserve">  </v>
      </c>
      <c r="D321" s="67" t="str">
        <f t="shared" si="125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4" t="s">
        <v>148</v>
      </c>
      <c r="K321" s="116"/>
      <c r="L321" s="116"/>
      <c r="M321" s="228">
        <f t="shared" si="123"/>
        <v>0</v>
      </c>
      <c r="N321" s="218">
        <v>3210</v>
      </c>
    </row>
    <row r="322" spans="1:14" x14ac:dyDescent="0.25">
      <c r="A322" s="48">
        <f t="shared" si="120"/>
        <v>3233</v>
      </c>
      <c r="B322" s="49" t="str">
        <f t="shared" si="105"/>
        <v xml:space="preserve"> </v>
      </c>
      <c r="C322" s="67" t="str">
        <f t="shared" si="124"/>
        <v xml:space="preserve">  </v>
      </c>
      <c r="D322" s="67" t="str">
        <f t="shared" si="125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5"/>
      <c r="K322" s="116"/>
      <c r="L322" s="116"/>
      <c r="M322" s="228">
        <f t="shared" si="123"/>
        <v>0</v>
      </c>
      <c r="N322" s="218">
        <v>4910</v>
      </c>
    </row>
    <row r="323" spans="1:14" x14ac:dyDescent="0.25">
      <c r="A323" s="48">
        <f t="shared" si="120"/>
        <v>3233</v>
      </c>
      <c r="B323" s="49">
        <f t="shared" si="105"/>
        <v>54</v>
      </c>
      <c r="C323" s="67" t="str">
        <f t="shared" si="124"/>
        <v>091</v>
      </c>
      <c r="D323" s="67" t="str">
        <f t="shared" si="125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5"/>
      <c r="K323" s="116"/>
      <c r="L323" s="116"/>
      <c r="M323" s="228">
        <f t="shared" si="123"/>
        <v>0</v>
      </c>
      <c r="N323" s="218">
        <v>5410</v>
      </c>
    </row>
    <row r="324" spans="1:14" x14ac:dyDescent="0.25">
      <c r="A324" s="48">
        <f t="shared" si="120"/>
        <v>3233</v>
      </c>
      <c r="B324" s="49" t="str">
        <f t="shared" si="105"/>
        <v xml:space="preserve"> </v>
      </c>
      <c r="C324" s="67" t="str">
        <f t="shared" si="124"/>
        <v xml:space="preserve">  </v>
      </c>
      <c r="D324" s="67" t="str">
        <f t="shared" si="125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5"/>
      <c r="K324" s="116"/>
      <c r="L324" s="116"/>
      <c r="M324" s="228">
        <f t="shared" si="123"/>
        <v>0</v>
      </c>
      <c r="N324" s="218">
        <v>6210</v>
      </c>
    </row>
    <row r="325" spans="1:14" x14ac:dyDescent="0.25">
      <c r="A325" s="48">
        <f t="shared" si="120"/>
        <v>3233</v>
      </c>
      <c r="B325" s="49" t="str">
        <f t="shared" si="105"/>
        <v xml:space="preserve"> </v>
      </c>
      <c r="C325" s="67" t="str">
        <f t="shared" si="124"/>
        <v xml:space="preserve">  </v>
      </c>
      <c r="D325" s="67" t="str">
        <f t="shared" si="125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5"/>
      <c r="K325" s="116"/>
      <c r="L325" s="116"/>
      <c r="M325" s="228">
        <f t="shared" si="123"/>
        <v>0</v>
      </c>
      <c r="N325" s="218">
        <v>7210</v>
      </c>
    </row>
    <row r="326" spans="1:14" x14ac:dyDescent="0.25">
      <c r="A326" s="48">
        <f t="shared" si="120"/>
        <v>3233</v>
      </c>
      <c r="B326" s="49" t="str">
        <f t="shared" si="105"/>
        <v xml:space="preserve"> </v>
      </c>
      <c r="C326" s="67" t="str">
        <f t="shared" si="124"/>
        <v xml:space="preserve">  </v>
      </c>
      <c r="D326" s="67" t="str">
        <f t="shared" si="125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6"/>
      <c r="K326" s="116"/>
      <c r="L326" s="116"/>
      <c r="M326" s="228">
        <f t="shared" si="123"/>
        <v>0</v>
      </c>
      <c r="N326" s="218">
        <v>8210</v>
      </c>
    </row>
    <row r="327" spans="1:14" x14ac:dyDescent="0.25">
      <c r="A327" s="48">
        <f t="shared" si="120"/>
        <v>3234</v>
      </c>
      <c r="B327" s="49" t="str">
        <f t="shared" si="105"/>
        <v xml:space="preserve"> </v>
      </c>
      <c r="C327" s="67" t="str">
        <f t="shared" si="124"/>
        <v xml:space="preserve">  </v>
      </c>
      <c r="D327" s="67" t="str">
        <f t="shared" si="125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4" t="s">
        <v>149</v>
      </c>
      <c r="K327" s="116"/>
      <c r="L327" s="116"/>
      <c r="M327" s="228">
        <f t="shared" si="123"/>
        <v>0</v>
      </c>
      <c r="N327" s="218">
        <v>3210</v>
      </c>
    </row>
    <row r="328" spans="1:14" x14ac:dyDescent="0.25">
      <c r="A328" s="48">
        <f t="shared" si="120"/>
        <v>3234</v>
      </c>
      <c r="B328" s="49" t="str">
        <f t="shared" ref="B328:B391" si="126">IF(H328&gt;0,F328," ")</f>
        <v xml:space="preserve"> </v>
      </c>
      <c r="C328" s="67" t="str">
        <f t="shared" si="124"/>
        <v xml:space="preserve">  </v>
      </c>
      <c r="D328" s="67" t="str">
        <f t="shared" si="125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5"/>
      <c r="K328" s="116"/>
      <c r="L328" s="116"/>
      <c r="M328" s="228">
        <f t="shared" si="123"/>
        <v>0</v>
      </c>
      <c r="N328" s="218">
        <v>4910</v>
      </c>
    </row>
    <row r="329" spans="1:14" x14ac:dyDescent="0.25">
      <c r="A329" s="48">
        <f t="shared" si="120"/>
        <v>3234</v>
      </c>
      <c r="B329" s="49">
        <f t="shared" si="126"/>
        <v>54</v>
      </c>
      <c r="C329" s="67" t="str">
        <f t="shared" si="124"/>
        <v>091</v>
      </c>
      <c r="D329" s="67" t="str">
        <f t="shared" si="125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5"/>
      <c r="K329" s="116"/>
      <c r="L329" s="116"/>
      <c r="M329" s="228">
        <f t="shared" si="123"/>
        <v>0</v>
      </c>
      <c r="N329" s="218">
        <v>5410</v>
      </c>
    </row>
    <row r="330" spans="1:14" x14ac:dyDescent="0.25">
      <c r="A330" s="48">
        <f t="shared" si="120"/>
        <v>3234</v>
      </c>
      <c r="B330" s="49" t="str">
        <f t="shared" si="126"/>
        <v xml:space="preserve"> </v>
      </c>
      <c r="C330" s="67" t="str">
        <f t="shared" si="124"/>
        <v xml:space="preserve">  </v>
      </c>
      <c r="D330" s="67" t="str">
        <f t="shared" si="125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5"/>
      <c r="K330" s="116"/>
      <c r="L330" s="116"/>
      <c r="M330" s="228">
        <f t="shared" si="123"/>
        <v>0</v>
      </c>
      <c r="N330" s="218">
        <v>6210</v>
      </c>
    </row>
    <row r="331" spans="1:14" x14ac:dyDescent="0.25">
      <c r="A331" s="48">
        <f t="shared" si="120"/>
        <v>3234</v>
      </c>
      <c r="B331" s="49" t="str">
        <f t="shared" si="126"/>
        <v xml:space="preserve"> </v>
      </c>
      <c r="C331" s="67" t="str">
        <f t="shared" si="124"/>
        <v xml:space="preserve">  </v>
      </c>
      <c r="D331" s="67" t="str">
        <f t="shared" si="125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5"/>
      <c r="K331" s="116"/>
      <c r="L331" s="116"/>
      <c r="M331" s="228">
        <f t="shared" si="123"/>
        <v>0</v>
      </c>
      <c r="N331" s="218">
        <v>7210</v>
      </c>
    </row>
    <row r="332" spans="1:14" x14ac:dyDescent="0.25">
      <c r="A332" s="48">
        <f t="shared" si="120"/>
        <v>3234</v>
      </c>
      <c r="B332" s="49" t="str">
        <f t="shared" si="126"/>
        <v xml:space="preserve"> </v>
      </c>
      <c r="C332" s="67" t="str">
        <f t="shared" si="124"/>
        <v xml:space="preserve">  </v>
      </c>
      <c r="D332" s="67" t="str">
        <f t="shared" si="125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6"/>
      <c r="K332" s="116"/>
      <c r="L332" s="116"/>
      <c r="M332" s="228">
        <f t="shared" si="123"/>
        <v>0</v>
      </c>
      <c r="N332" s="218">
        <v>8210</v>
      </c>
    </row>
    <row r="333" spans="1:14" x14ac:dyDescent="0.25">
      <c r="A333" s="48">
        <f t="shared" si="120"/>
        <v>3235</v>
      </c>
      <c r="B333" s="49" t="str">
        <f t="shared" si="126"/>
        <v xml:space="preserve"> </v>
      </c>
      <c r="C333" s="67" t="str">
        <f t="shared" si="124"/>
        <v xml:space="preserve">  </v>
      </c>
      <c r="D333" s="67" t="str">
        <f t="shared" si="125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4" t="s">
        <v>150</v>
      </c>
      <c r="K333" s="116"/>
      <c r="L333" s="116"/>
      <c r="M333" s="228">
        <f t="shared" si="123"/>
        <v>0</v>
      </c>
      <c r="N333" s="218">
        <v>3210</v>
      </c>
    </row>
    <row r="334" spans="1:14" x14ac:dyDescent="0.25">
      <c r="A334" s="48">
        <f t="shared" si="120"/>
        <v>3235</v>
      </c>
      <c r="B334" s="49" t="str">
        <f t="shared" si="126"/>
        <v xml:space="preserve"> </v>
      </c>
      <c r="C334" s="67" t="str">
        <f t="shared" si="124"/>
        <v xml:space="preserve">  </v>
      </c>
      <c r="D334" s="67" t="str">
        <f t="shared" si="125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5"/>
      <c r="K334" s="116"/>
      <c r="L334" s="116"/>
      <c r="M334" s="228">
        <f t="shared" si="123"/>
        <v>0</v>
      </c>
      <c r="N334" s="218">
        <v>4910</v>
      </c>
    </row>
    <row r="335" spans="1:14" x14ac:dyDescent="0.25">
      <c r="A335" s="48">
        <f t="shared" si="120"/>
        <v>3235</v>
      </c>
      <c r="B335" s="49">
        <f t="shared" si="126"/>
        <v>54</v>
      </c>
      <c r="C335" s="67" t="str">
        <f t="shared" si="124"/>
        <v>091</v>
      </c>
      <c r="D335" s="67" t="str">
        <f t="shared" si="125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5"/>
      <c r="K335" s="116"/>
      <c r="L335" s="116"/>
      <c r="M335" s="228">
        <f t="shared" si="123"/>
        <v>0</v>
      </c>
      <c r="N335" s="218">
        <v>5410</v>
      </c>
    </row>
    <row r="336" spans="1:14" x14ac:dyDescent="0.25">
      <c r="A336" s="48">
        <f t="shared" si="120"/>
        <v>3235</v>
      </c>
      <c r="B336" s="49" t="str">
        <f t="shared" si="126"/>
        <v xml:space="preserve"> </v>
      </c>
      <c r="C336" s="67" t="str">
        <f t="shared" si="124"/>
        <v xml:space="preserve">  </v>
      </c>
      <c r="D336" s="67" t="str">
        <f t="shared" si="125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5"/>
      <c r="K336" s="116"/>
      <c r="L336" s="116"/>
      <c r="M336" s="228">
        <f t="shared" si="123"/>
        <v>0</v>
      </c>
      <c r="N336" s="218">
        <v>6210</v>
      </c>
    </row>
    <row r="337" spans="1:14" x14ac:dyDescent="0.25">
      <c r="A337" s="48">
        <f t="shared" si="120"/>
        <v>3235</v>
      </c>
      <c r="B337" s="49" t="str">
        <f t="shared" si="126"/>
        <v xml:space="preserve"> </v>
      </c>
      <c r="C337" s="67" t="str">
        <f t="shared" si="124"/>
        <v xml:space="preserve">  </v>
      </c>
      <c r="D337" s="67" t="str">
        <f t="shared" si="125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5"/>
      <c r="K337" s="116"/>
      <c r="L337" s="116"/>
      <c r="M337" s="228">
        <f t="shared" si="123"/>
        <v>0</v>
      </c>
      <c r="N337" s="218">
        <v>7210</v>
      </c>
    </row>
    <row r="338" spans="1:14" x14ac:dyDescent="0.25">
      <c r="A338" s="48">
        <f t="shared" si="120"/>
        <v>3235</v>
      </c>
      <c r="B338" s="49" t="str">
        <f t="shared" si="126"/>
        <v xml:space="preserve"> </v>
      </c>
      <c r="C338" s="67" t="str">
        <f t="shared" si="124"/>
        <v xml:space="preserve">  </v>
      </c>
      <c r="D338" s="67" t="str">
        <f t="shared" si="125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6"/>
      <c r="K338" s="116"/>
      <c r="L338" s="116"/>
      <c r="M338" s="228">
        <f t="shared" si="123"/>
        <v>0</v>
      </c>
      <c r="N338" s="218">
        <v>8210</v>
      </c>
    </row>
    <row r="339" spans="1:14" x14ac:dyDescent="0.25">
      <c r="A339" s="48">
        <f t="shared" si="120"/>
        <v>3236</v>
      </c>
      <c r="B339" s="49" t="str">
        <f t="shared" si="126"/>
        <v xml:space="preserve"> </v>
      </c>
      <c r="C339" s="67" t="str">
        <f t="shared" si="124"/>
        <v xml:space="preserve">  </v>
      </c>
      <c r="D339" s="67" t="str">
        <f t="shared" si="125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4" t="s">
        <v>151</v>
      </c>
      <c r="K339" s="116"/>
      <c r="L339" s="116"/>
      <c r="M339" s="228">
        <f t="shared" si="123"/>
        <v>0</v>
      </c>
      <c r="N339" s="218">
        <v>3210</v>
      </c>
    </row>
    <row r="340" spans="1:14" x14ac:dyDescent="0.25">
      <c r="A340" s="48">
        <f t="shared" si="120"/>
        <v>3236</v>
      </c>
      <c r="B340" s="49" t="str">
        <f t="shared" si="126"/>
        <v xml:space="preserve"> </v>
      </c>
      <c r="C340" s="67" t="str">
        <f t="shared" si="124"/>
        <v xml:space="preserve">  </v>
      </c>
      <c r="D340" s="67" t="str">
        <f t="shared" si="125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5"/>
      <c r="K340" s="116"/>
      <c r="L340" s="116"/>
      <c r="M340" s="228">
        <f t="shared" si="123"/>
        <v>0</v>
      </c>
      <c r="N340" s="218">
        <v>4910</v>
      </c>
    </row>
    <row r="341" spans="1:14" x14ac:dyDescent="0.25">
      <c r="A341" s="48">
        <f t="shared" si="120"/>
        <v>3236</v>
      </c>
      <c r="B341" s="49">
        <f t="shared" si="126"/>
        <v>54</v>
      </c>
      <c r="C341" s="67" t="str">
        <f t="shared" si="124"/>
        <v>091</v>
      </c>
      <c r="D341" s="67" t="str">
        <f t="shared" si="125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5"/>
      <c r="K341" s="116"/>
      <c r="L341" s="116"/>
      <c r="M341" s="228">
        <f t="shared" si="123"/>
        <v>0</v>
      </c>
      <c r="N341" s="218">
        <v>5410</v>
      </c>
    </row>
    <row r="342" spans="1:14" x14ac:dyDescent="0.25">
      <c r="A342" s="48">
        <f t="shared" si="120"/>
        <v>3236</v>
      </c>
      <c r="B342" s="49" t="str">
        <f t="shared" si="126"/>
        <v xml:space="preserve"> </v>
      </c>
      <c r="C342" s="67" t="str">
        <f t="shared" si="124"/>
        <v xml:space="preserve">  </v>
      </c>
      <c r="D342" s="67" t="str">
        <f t="shared" si="125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5"/>
      <c r="K342" s="116"/>
      <c r="L342" s="116"/>
      <c r="M342" s="228">
        <f t="shared" si="123"/>
        <v>0</v>
      </c>
      <c r="N342" s="218">
        <v>6210</v>
      </c>
    </row>
    <row r="343" spans="1:14" x14ac:dyDescent="0.25">
      <c r="A343" s="48">
        <f t="shared" si="120"/>
        <v>3236</v>
      </c>
      <c r="B343" s="49" t="str">
        <f t="shared" si="126"/>
        <v xml:space="preserve"> </v>
      </c>
      <c r="C343" s="67" t="str">
        <f t="shared" si="124"/>
        <v xml:space="preserve">  </v>
      </c>
      <c r="D343" s="67" t="str">
        <f t="shared" si="125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5"/>
      <c r="K343" s="116"/>
      <c r="L343" s="116"/>
      <c r="M343" s="228">
        <f t="shared" si="123"/>
        <v>0</v>
      </c>
      <c r="N343" s="218">
        <v>7210</v>
      </c>
    </row>
    <row r="344" spans="1:14" x14ac:dyDescent="0.25">
      <c r="A344" s="48">
        <f t="shared" si="120"/>
        <v>3236</v>
      </c>
      <c r="B344" s="49" t="str">
        <f t="shared" si="126"/>
        <v xml:space="preserve"> </v>
      </c>
      <c r="C344" s="67" t="str">
        <f t="shared" si="124"/>
        <v xml:space="preserve">  </v>
      </c>
      <c r="D344" s="67" t="str">
        <f t="shared" si="125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6"/>
      <c r="K344" s="116"/>
      <c r="L344" s="116"/>
      <c r="M344" s="228">
        <f t="shared" si="123"/>
        <v>0</v>
      </c>
      <c r="N344" s="218">
        <v>8210</v>
      </c>
    </row>
    <row r="345" spans="1:14" x14ac:dyDescent="0.25">
      <c r="A345" s="48">
        <f t="shared" si="120"/>
        <v>3237</v>
      </c>
      <c r="B345" s="49" t="str">
        <f t="shared" si="126"/>
        <v xml:space="preserve"> </v>
      </c>
      <c r="C345" s="67" t="str">
        <f t="shared" si="124"/>
        <v xml:space="preserve">  </v>
      </c>
      <c r="D345" s="67" t="str">
        <f t="shared" si="125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4" t="s">
        <v>173</v>
      </c>
      <c r="K345" s="116"/>
      <c r="L345" s="116"/>
      <c r="M345" s="228">
        <f t="shared" si="123"/>
        <v>0</v>
      </c>
      <c r="N345" s="218">
        <v>3210</v>
      </c>
    </row>
    <row r="346" spans="1:14" x14ac:dyDescent="0.25">
      <c r="A346" s="48">
        <f t="shared" si="120"/>
        <v>3237</v>
      </c>
      <c r="B346" s="49" t="str">
        <f t="shared" si="126"/>
        <v xml:space="preserve"> </v>
      </c>
      <c r="C346" s="67" t="str">
        <f t="shared" si="124"/>
        <v xml:space="preserve">  </v>
      </c>
      <c r="D346" s="67" t="str">
        <f t="shared" si="125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5"/>
      <c r="K346" s="116"/>
      <c r="L346" s="116"/>
      <c r="M346" s="228">
        <f t="shared" si="123"/>
        <v>0</v>
      </c>
      <c r="N346" s="218">
        <v>4910</v>
      </c>
    </row>
    <row r="347" spans="1:14" x14ac:dyDescent="0.25">
      <c r="A347" s="48">
        <f t="shared" si="120"/>
        <v>3237</v>
      </c>
      <c r="B347" s="49">
        <f t="shared" si="126"/>
        <v>54</v>
      </c>
      <c r="C347" s="67" t="str">
        <f t="shared" si="124"/>
        <v>091</v>
      </c>
      <c r="D347" s="67" t="str">
        <f t="shared" si="125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5"/>
      <c r="K347" s="116"/>
      <c r="L347" s="116"/>
      <c r="M347" s="228">
        <f t="shared" si="123"/>
        <v>0</v>
      </c>
      <c r="N347" s="218">
        <v>5410</v>
      </c>
    </row>
    <row r="348" spans="1:14" x14ac:dyDescent="0.25">
      <c r="A348" s="48">
        <f t="shared" si="120"/>
        <v>3237</v>
      </c>
      <c r="B348" s="49" t="str">
        <f t="shared" si="126"/>
        <v xml:space="preserve"> </v>
      </c>
      <c r="C348" s="67" t="str">
        <f t="shared" si="124"/>
        <v xml:space="preserve">  </v>
      </c>
      <c r="D348" s="67" t="str">
        <f t="shared" si="125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5"/>
      <c r="K348" s="116"/>
      <c r="L348" s="116"/>
      <c r="M348" s="228">
        <f t="shared" si="123"/>
        <v>0</v>
      </c>
      <c r="N348" s="218">
        <v>6210</v>
      </c>
    </row>
    <row r="349" spans="1:14" x14ac:dyDescent="0.25">
      <c r="A349" s="48">
        <f t="shared" si="120"/>
        <v>3237</v>
      </c>
      <c r="B349" s="49" t="str">
        <f t="shared" si="126"/>
        <v xml:space="preserve"> </v>
      </c>
      <c r="C349" s="67" t="str">
        <f t="shared" si="124"/>
        <v xml:space="preserve">  </v>
      </c>
      <c r="D349" s="67" t="str">
        <f t="shared" si="125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5"/>
      <c r="K349" s="116"/>
      <c r="L349" s="116"/>
      <c r="M349" s="228">
        <f t="shared" si="123"/>
        <v>0</v>
      </c>
      <c r="N349" s="218">
        <v>7210</v>
      </c>
    </row>
    <row r="350" spans="1:14" x14ac:dyDescent="0.25">
      <c r="A350" s="48">
        <f t="shared" si="120"/>
        <v>3237</v>
      </c>
      <c r="B350" s="49" t="str">
        <f t="shared" si="126"/>
        <v xml:space="preserve"> </v>
      </c>
      <c r="C350" s="67" t="str">
        <f t="shared" si="124"/>
        <v xml:space="preserve">  </v>
      </c>
      <c r="D350" s="67" t="str">
        <f t="shared" si="125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6"/>
      <c r="K350" s="116"/>
      <c r="L350" s="116"/>
      <c r="M350" s="228">
        <f t="shared" si="123"/>
        <v>0</v>
      </c>
      <c r="N350" s="218">
        <v>8210</v>
      </c>
    </row>
    <row r="351" spans="1:14" x14ac:dyDescent="0.25">
      <c r="A351" s="48">
        <f t="shared" si="120"/>
        <v>3238</v>
      </c>
      <c r="B351" s="49" t="str">
        <f t="shared" si="126"/>
        <v xml:space="preserve"> </v>
      </c>
      <c r="C351" s="67" t="str">
        <f t="shared" si="124"/>
        <v xml:space="preserve">  </v>
      </c>
      <c r="D351" s="67" t="str">
        <f t="shared" si="125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4" t="s">
        <v>153</v>
      </c>
      <c r="K351" s="116"/>
      <c r="L351" s="116"/>
      <c r="M351" s="228">
        <f t="shared" si="123"/>
        <v>0</v>
      </c>
      <c r="N351" s="218">
        <v>3210</v>
      </c>
    </row>
    <row r="352" spans="1:14" x14ac:dyDescent="0.25">
      <c r="A352" s="48">
        <f t="shared" si="120"/>
        <v>3238</v>
      </c>
      <c r="B352" s="49" t="str">
        <f t="shared" si="126"/>
        <v xml:space="preserve"> </v>
      </c>
      <c r="C352" s="67" t="str">
        <f t="shared" si="124"/>
        <v xml:space="preserve">  </v>
      </c>
      <c r="D352" s="67" t="str">
        <f t="shared" si="125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5"/>
      <c r="K352" s="116"/>
      <c r="L352" s="116"/>
      <c r="M352" s="228">
        <f t="shared" si="123"/>
        <v>0</v>
      </c>
      <c r="N352" s="218">
        <v>4910</v>
      </c>
    </row>
    <row r="353" spans="1:14" x14ac:dyDescent="0.25">
      <c r="A353" s="48">
        <f t="shared" si="120"/>
        <v>3238</v>
      </c>
      <c r="B353" s="49">
        <f t="shared" si="126"/>
        <v>54</v>
      </c>
      <c r="C353" s="67" t="str">
        <f t="shared" si="124"/>
        <v>091</v>
      </c>
      <c r="D353" s="67" t="str">
        <f t="shared" si="125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5"/>
      <c r="K353" s="116"/>
      <c r="L353" s="116"/>
      <c r="M353" s="228">
        <f t="shared" si="123"/>
        <v>0</v>
      </c>
      <c r="N353" s="218">
        <v>5410</v>
      </c>
    </row>
    <row r="354" spans="1:14" x14ac:dyDescent="0.25">
      <c r="A354" s="48">
        <f t="shared" si="120"/>
        <v>3238</v>
      </c>
      <c r="B354" s="49" t="str">
        <f t="shared" si="126"/>
        <v xml:space="preserve"> </v>
      </c>
      <c r="C354" s="67" t="str">
        <f t="shared" si="124"/>
        <v xml:space="preserve">  </v>
      </c>
      <c r="D354" s="67" t="str">
        <f t="shared" si="125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5"/>
      <c r="K354" s="116"/>
      <c r="L354" s="116"/>
      <c r="M354" s="228">
        <f t="shared" si="123"/>
        <v>0</v>
      </c>
      <c r="N354" s="218">
        <v>6210</v>
      </c>
    </row>
    <row r="355" spans="1:14" x14ac:dyDescent="0.25">
      <c r="A355" s="48">
        <f t="shared" si="120"/>
        <v>3238</v>
      </c>
      <c r="B355" s="49" t="str">
        <f t="shared" si="126"/>
        <v xml:space="preserve"> </v>
      </c>
      <c r="C355" s="67" t="str">
        <f t="shared" si="124"/>
        <v xml:space="preserve">  </v>
      </c>
      <c r="D355" s="67" t="str">
        <f t="shared" si="125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5"/>
      <c r="K355" s="116"/>
      <c r="L355" s="116"/>
      <c r="M355" s="228">
        <f t="shared" si="123"/>
        <v>0</v>
      </c>
      <c r="N355" s="218">
        <v>7210</v>
      </c>
    </row>
    <row r="356" spans="1:14" x14ac:dyDescent="0.25">
      <c r="A356" s="48">
        <f t="shared" si="120"/>
        <v>3238</v>
      </c>
      <c r="B356" s="49" t="str">
        <f t="shared" si="126"/>
        <v xml:space="preserve"> </v>
      </c>
      <c r="C356" s="67" t="str">
        <f t="shared" si="124"/>
        <v xml:space="preserve">  </v>
      </c>
      <c r="D356" s="67" t="str">
        <f t="shared" si="125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6"/>
      <c r="K356" s="116"/>
      <c r="L356" s="116"/>
      <c r="M356" s="228">
        <f t="shared" si="123"/>
        <v>0</v>
      </c>
      <c r="N356" s="218">
        <v>8210</v>
      </c>
    </row>
    <row r="357" spans="1:14" x14ac:dyDescent="0.25">
      <c r="A357" s="48">
        <f t="shared" ref="A357:A420" si="127">G357</f>
        <v>3239</v>
      </c>
      <c r="B357" s="49" t="str">
        <f t="shared" si="126"/>
        <v xml:space="preserve"> </v>
      </c>
      <c r="C357" s="67" t="str">
        <f t="shared" si="124"/>
        <v xml:space="preserve">  </v>
      </c>
      <c r="D357" s="67" t="str">
        <f t="shared" si="125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4" t="s">
        <v>154</v>
      </c>
      <c r="K357" s="116"/>
      <c r="L357" s="116"/>
      <c r="M357" s="228">
        <f t="shared" si="123"/>
        <v>0</v>
      </c>
      <c r="N357" s="218">
        <v>3210</v>
      </c>
    </row>
    <row r="358" spans="1:14" x14ac:dyDescent="0.25">
      <c r="A358" s="48">
        <f t="shared" si="127"/>
        <v>3239</v>
      </c>
      <c r="B358" s="49" t="str">
        <f t="shared" si="126"/>
        <v xml:space="preserve"> </v>
      </c>
      <c r="C358" s="67" t="str">
        <f t="shared" si="124"/>
        <v xml:space="preserve">  </v>
      </c>
      <c r="D358" s="67" t="str">
        <f t="shared" si="125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5"/>
      <c r="K358" s="116"/>
      <c r="L358" s="116"/>
      <c r="M358" s="228">
        <f t="shared" si="123"/>
        <v>0</v>
      </c>
      <c r="N358" s="218">
        <v>4910</v>
      </c>
    </row>
    <row r="359" spans="1:14" x14ac:dyDescent="0.25">
      <c r="A359" s="48">
        <f t="shared" si="127"/>
        <v>3239</v>
      </c>
      <c r="B359" s="49">
        <f t="shared" si="126"/>
        <v>54</v>
      </c>
      <c r="C359" s="67" t="str">
        <f t="shared" si="124"/>
        <v>091</v>
      </c>
      <c r="D359" s="67" t="str">
        <f t="shared" si="125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5"/>
      <c r="K359" s="116"/>
      <c r="L359" s="116"/>
      <c r="M359" s="228">
        <f t="shared" si="123"/>
        <v>0</v>
      </c>
      <c r="N359" s="218">
        <v>5410</v>
      </c>
    </row>
    <row r="360" spans="1:14" x14ac:dyDescent="0.25">
      <c r="A360" s="48">
        <f t="shared" si="127"/>
        <v>3239</v>
      </c>
      <c r="B360" s="49" t="str">
        <f t="shared" si="126"/>
        <v xml:space="preserve"> </v>
      </c>
      <c r="C360" s="67" t="str">
        <f t="shared" si="124"/>
        <v xml:space="preserve">  </v>
      </c>
      <c r="D360" s="67" t="str">
        <f t="shared" si="125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5"/>
      <c r="K360" s="116"/>
      <c r="L360" s="116"/>
      <c r="M360" s="228">
        <f t="shared" si="123"/>
        <v>0</v>
      </c>
      <c r="N360" s="218">
        <v>6210</v>
      </c>
    </row>
    <row r="361" spans="1:14" x14ac:dyDescent="0.25">
      <c r="A361" s="48">
        <f t="shared" si="127"/>
        <v>3239</v>
      </c>
      <c r="B361" s="49" t="str">
        <f t="shared" si="126"/>
        <v xml:space="preserve"> </v>
      </c>
      <c r="C361" s="67" t="str">
        <f t="shared" si="124"/>
        <v xml:space="preserve">  </v>
      </c>
      <c r="D361" s="67" t="str">
        <f t="shared" si="125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5"/>
      <c r="K361" s="116"/>
      <c r="L361" s="116"/>
      <c r="M361" s="228">
        <f t="shared" si="123"/>
        <v>0</v>
      </c>
      <c r="N361" s="218">
        <v>7210</v>
      </c>
    </row>
    <row r="362" spans="1:14" x14ac:dyDescent="0.25">
      <c r="A362" s="48">
        <f t="shared" si="127"/>
        <v>3239</v>
      </c>
      <c r="B362" s="49" t="str">
        <f t="shared" si="126"/>
        <v xml:space="preserve"> </v>
      </c>
      <c r="C362" s="67" t="str">
        <f t="shared" si="124"/>
        <v xml:space="preserve">  </v>
      </c>
      <c r="D362" s="67" t="str">
        <f t="shared" si="125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6"/>
      <c r="K362" s="116"/>
      <c r="L362" s="116"/>
      <c r="M362" s="228">
        <f t="shared" si="123"/>
        <v>0</v>
      </c>
      <c r="N362" s="218">
        <v>8210</v>
      </c>
    </row>
    <row r="363" spans="1:14" ht="25.5" x14ac:dyDescent="0.25">
      <c r="A363" s="48">
        <f t="shared" si="127"/>
        <v>324</v>
      </c>
      <c r="B363" s="49" t="str">
        <f t="shared" si="126"/>
        <v xml:space="preserve"> </v>
      </c>
      <c r="C363" s="67" t="str">
        <f t="shared" si="124"/>
        <v xml:space="preserve">  </v>
      </c>
      <c r="D363" s="67" t="str">
        <f t="shared" si="125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8">SUM(K364:K369)</f>
        <v>0</v>
      </c>
      <c r="L363" s="72">
        <f t="shared" ref="L363:M363" si="129">SUM(L364:L369)</f>
        <v>0</v>
      </c>
      <c r="M363" s="225">
        <f t="shared" si="129"/>
        <v>0</v>
      </c>
      <c r="N363" s="218"/>
    </row>
    <row r="364" spans="1:14" x14ac:dyDescent="0.25">
      <c r="A364" s="48">
        <f t="shared" si="127"/>
        <v>3241</v>
      </c>
      <c r="B364" s="49" t="str">
        <f t="shared" si="126"/>
        <v xml:space="preserve"> </v>
      </c>
      <c r="C364" s="67" t="str">
        <f t="shared" si="124"/>
        <v xml:space="preserve">  </v>
      </c>
      <c r="D364" s="67" t="str">
        <f t="shared" si="125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4" t="s">
        <v>155</v>
      </c>
      <c r="K364" s="116"/>
      <c r="L364" s="116"/>
      <c r="M364" s="228">
        <f t="shared" si="123"/>
        <v>0</v>
      </c>
      <c r="N364" s="218">
        <v>3210</v>
      </c>
    </row>
    <row r="365" spans="1:14" x14ac:dyDescent="0.25">
      <c r="A365" s="48">
        <f t="shared" si="127"/>
        <v>3241</v>
      </c>
      <c r="B365" s="49" t="str">
        <f t="shared" si="126"/>
        <v xml:space="preserve"> </v>
      </c>
      <c r="C365" s="67" t="str">
        <f t="shared" si="124"/>
        <v xml:space="preserve">  </v>
      </c>
      <c r="D365" s="67" t="str">
        <f t="shared" si="125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5"/>
      <c r="K365" s="116"/>
      <c r="L365" s="116"/>
      <c r="M365" s="228">
        <f t="shared" si="123"/>
        <v>0</v>
      </c>
      <c r="N365" s="218">
        <v>4910</v>
      </c>
    </row>
    <row r="366" spans="1:14" ht="25.5" customHeight="1" x14ac:dyDescent="0.25">
      <c r="A366" s="48">
        <f t="shared" si="127"/>
        <v>3241</v>
      </c>
      <c r="B366" s="49">
        <f t="shared" si="126"/>
        <v>54</v>
      </c>
      <c r="C366" s="67" t="str">
        <f t="shared" si="124"/>
        <v>091</v>
      </c>
      <c r="D366" s="67" t="str">
        <f t="shared" si="125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5"/>
      <c r="K366" s="116"/>
      <c r="L366" s="116"/>
      <c r="M366" s="228">
        <f t="shared" si="123"/>
        <v>0</v>
      </c>
      <c r="N366" s="218">
        <v>5410</v>
      </c>
    </row>
    <row r="367" spans="1:14" x14ac:dyDescent="0.25">
      <c r="A367" s="48">
        <f t="shared" si="127"/>
        <v>3241</v>
      </c>
      <c r="B367" s="49" t="str">
        <f t="shared" si="126"/>
        <v xml:space="preserve"> </v>
      </c>
      <c r="C367" s="67" t="str">
        <f t="shared" si="124"/>
        <v xml:space="preserve">  </v>
      </c>
      <c r="D367" s="67" t="str">
        <f t="shared" si="125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5"/>
      <c r="K367" s="116"/>
      <c r="L367" s="116"/>
      <c r="M367" s="228">
        <f t="shared" si="123"/>
        <v>0</v>
      </c>
      <c r="N367" s="218">
        <v>6210</v>
      </c>
    </row>
    <row r="368" spans="1:14" x14ac:dyDescent="0.25">
      <c r="A368" s="48">
        <f t="shared" si="127"/>
        <v>3241</v>
      </c>
      <c r="B368" s="49" t="str">
        <f t="shared" si="126"/>
        <v xml:space="preserve"> </v>
      </c>
      <c r="C368" s="67" t="str">
        <f t="shared" si="124"/>
        <v xml:space="preserve">  </v>
      </c>
      <c r="D368" s="67" t="str">
        <f t="shared" si="125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5"/>
      <c r="K368" s="116"/>
      <c r="L368" s="116"/>
      <c r="M368" s="228">
        <f t="shared" si="123"/>
        <v>0</v>
      </c>
      <c r="N368" s="218">
        <v>7210</v>
      </c>
    </row>
    <row r="369" spans="1:14" x14ac:dyDescent="0.25">
      <c r="A369" s="48">
        <f t="shared" si="127"/>
        <v>3241</v>
      </c>
      <c r="B369" s="49" t="str">
        <f t="shared" si="126"/>
        <v xml:space="preserve"> </v>
      </c>
      <c r="C369" s="67" t="str">
        <f t="shared" si="124"/>
        <v xml:space="preserve">  </v>
      </c>
      <c r="D369" s="67" t="str">
        <f t="shared" si="125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6"/>
      <c r="K369" s="116"/>
      <c r="L369" s="116"/>
      <c r="M369" s="228">
        <f t="shared" si="123"/>
        <v>0</v>
      </c>
      <c r="N369" s="218">
        <v>8210</v>
      </c>
    </row>
    <row r="370" spans="1:14" ht="25.5" x14ac:dyDescent="0.25">
      <c r="A370" s="48">
        <f t="shared" si="127"/>
        <v>329</v>
      </c>
      <c r="B370" s="49" t="str">
        <f t="shared" si="126"/>
        <v xml:space="preserve"> </v>
      </c>
      <c r="C370" s="67" t="str">
        <f t="shared" si="124"/>
        <v xml:space="preserve">  </v>
      </c>
      <c r="D370" s="67" t="str">
        <f t="shared" si="125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0">SUM(K371:K412)</f>
        <v>102200</v>
      </c>
      <c r="L370" s="72">
        <f t="shared" ref="L370:M370" si="131">SUM(L371:L412)</f>
        <v>-54000</v>
      </c>
      <c r="M370" s="225">
        <f t="shared" si="131"/>
        <v>48200</v>
      </c>
      <c r="N370" s="218"/>
    </row>
    <row r="371" spans="1:14" x14ac:dyDescent="0.25">
      <c r="A371" s="48">
        <f t="shared" si="127"/>
        <v>3291</v>
      </c>
      <c r="B371" s="49" t="str">
        <f t="shared" si="126"/>
        <v xml:space="preserve"> </v>
      </c>
      <c r="C371" s="67" t="str">
        <f t="shared" si="124"/>
        <v xml:space="preserve">  </v>
      </c>
      <c r="D371" s="67" t="str">
        <f t="shared" si="125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4" t="s">
        <v>182</v>
      </c>
      <c r="K371" s="116"/>
      <c r="L371" s="116"/>
      <c r="M371" s="228">
        <f>K371+L371</f>
        <v>0</v>
      </c>
      <c r="N371" s="218">
        <v>3210</v>
      </c>
    </row>
    <row r="372" spans="1:14" x14ac:dyDescent="0.25">
      <c r="A372" s="48">
        <f t="shared" si="127"/>
        <v>3291</v>
      </c>
      <c r="B372" s="49" t="str">
        <f t="shared" si="126"/>
        <v xml:space="preserve"> </v>
      </c>
      <c r="C372" s="67" t="str">
        <f t="shared" si="124"/>
        <v xml:space="preserve">  </v>
      </c>
      <c r="D372" s="67" t="str">
        <f t="shared" si="125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5"/>
      <c r="K372" s="116"/>
      <c r="L372" s="116"/>
      <c r="M372" s="228">
        <f t="shared" ref="M372:M412" si="132">K372+L372</f>
        <v>0</v>
      </c>
      <c r="N372" s="218">
        <v>4910</v>
      </c>
    </row>
    <row r="373" spans="1:14" ht="25.5" customHeight="1" x14ac:dyDescent="0.25">
      <c r="A373" s="48">
        <f t="shared" si="127"/>
        <v>3291</v>
      </c>
      <c r="B373" s="49">
        <f t="shared" si="126"/>
        <v>54</v>
      </c>
      <c r="C373" s="67" t="str">
        <f t="shared" si="124"/>
        <v>091</v>
      </c>
      <c r="D373" s="67" t="str">
        <f t="shared" si="125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5"/>
      <c r="K373" s="116"/>
      <c r="L373" s="116"/>
      <c r="M373" s="228">
        <f t="shared" si="132"/>
        <v>0</v>
      </c>
      <c r="N373" s="218">
        <v>5410</v>
      </c>
    </row>
    <row r="374" spans="1:14" x14ac:dyDescent="0.25">
      <c r="A374" s="48">
        <f t="shared" si="127"/>
        <v>3291</v>
      </c>
      <c r="B374" s="49" t="str">
        <f t="shared" si="126"/>
        <v xml:space="preserve"> </v>
      </c>
      <c r="C374" s="67" t="str">
        <f t="shared" si="124"/>
        <v xml:space="preserve">  </v>
      </c>
      <c r="D374" s="67" t="str">
        <f t="shared" si="125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5"/>
      <c r="K374" s="116"/>
      <c r="L374" s="116"/>
      <c r="M374" s="228">
        <f t="shared" si="132"/>
        <v>0</v>
      </c>
      <c r="N374" s="218">
        <v>6210</v>
      </c>
    </row>
    <row r="375" spans="1:14" x14ac:dyDescent="0.25">
      <c r="A375" s="48">
        <f t="shared" si="127"/>
        <v>3291</v>
      </c>
      <c r="B375" s="49" t="str">
        <f t="shared" si="126"/>
        <v xml:space="preserve"> </v>
      </c>
      <c r="C375" s="67" t="str">
        <f t="shared" si="124"/>
        <v xml:space="preserve">  </v>
      </c>
      <c r="D375" s="67" t="str">
        <f t="shared" si="125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5"/>
      <c r="K375" s="116"/>
      <c r="L375" s="116"/>
      <c r="M375" s="228">
        <f t="shared" si="132"/>
        <v>0</v>
      </c>
      <c r="N375" s="218">
        <v>7210</v>
      </c>
    </row>
    <row r="376" spans="1:14" x14ac:dyDescent="0.25">
      <c r="A376" s="48">
        <f t="shared" si="127"/>
        <v>3291</v>
      </c>
      <c r="B376" s="49" t="str">
        <f t="shared" si="126"/>
        <v xml:space="preserve"> </v>
      </c>
      <c r="C376" s="67" t="str">
        <f t="shared" si="124"/>
        <v xml:space="preserve">  </v>
      </c>
      <c r="D376" s="67" t="str">
        <f t="shared" si="125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6"/>
      <c r="K376" s="116"/>
      <c r="L376" s="116"/>
      <c r="M376" s="228">
        <f t="shared" si="132"/>
        <v>0</v>
      </c>
      <c r="N376" s="218">
        <v>8210</v>
      </c>
    </row>
    <row r="377" spans="1:14" x14ac:dyDescent="0.25">
      <c r="A377" s="48">
        <f t="shared" si="127"/>
        <v>3292</v>
      </c>
      <c r="B377" s="49" t="str">
        <f t="shared" si="126"/>
        <v xml:space="preserve"> </v>
      </c>
      <c r="C377" s="67" t="str">
        <f t="shared" si="124"/>
        <v xml:space="preserve">  </v>
      </c>
      <c r="D377" s="67" t="str">
        <f t="shared" si="125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4" t="s">
        <v>157</v>
      </c>
      <c r="K377" s="116"/>
      <c r="L377" s="116"/>
      <c r="M377" s="228">
        <f t="shared" si="132"/>
        <v>0</v>
      </c>
      <c r="N377" s="218">
        <v>3210</v>
      </c>
    </row>
    <row r="378" spans="1:14" x14ac:dyDescent="0.25">
      <c r="A378" s="48">
        <f t="shared" si="127"/>
        <v>3292</v>
      </c>
      <c r="B378" s="49" t="str">
        <f t="shared" si="126"/>
        <v xml:space="preserve"> </v>
      </c>
      <c r="C378" s="67" t="str">
        <f t="shared" si="124"/>
        <v xml:space="preserve">  </v>
      </c>
      <c r="D378" s="67" t="str">
        <f t="shared" si="125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5"/>
      <c r="K378" s="116"/>
      <c r="L378" s="116"/>
      <c r="M378" s="228">
        <f t="shared" si="132"/>
        <v>0</v>
      </c>
      <c r="N378" s="218">
        <v>4910</v>
      </c>
    </row>
    <row r="379" spans="1:14" x14ac:dyDescent="0.25">
      <c r="A379" s="48">
        <f t="shared" si="127"/>
        <v>3292</v>
      </c>
      <c r="B379" s="49">
        <f t="shared" si="126"/>
        <v>54</v>
      </c>
      <c r="C379" s="67" t="str">
        <f t="shared" si="124"/>
        <v>091</v>
      </c>
      <c r="D379" s="67" t="str">
        <f t="shared" si="125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5"/>
      <c r="K379" s="116"/>
      <c r="L379" s="116"/>
      <c r="M379" s="228">
        <f t="shared" si="132"/>
        <v>0</v>
      </c>
      <c r="N379" s="218">
        <v>5410</v>
      </c>
    </row>
    <row r="380" spans="1:14" x14ac:dyDescent="0.25">
      <c r="A380" s="48">
        <f t="shared" si="127"/>
        <v>3292</v>
      </c>
      <c r="B380" s="49" t="str">
        <f t="shared" si="126"/>
        <v xml:space="preserve"> </v>
      </c>
      <c r="C380" s="67" t="str">
        <f t="shared" si="124"/>
        <v xml:space="preserve">  </v>
      </c>
      <c r="D380" s="67" t="str">
        <f t="shared" si="125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5"/>
      <c r="K380" s="116"/>
      <c r="L380" s="116"/>
      <c r="M380" s="228">
        <f t="shared" si="132"/>
        <v>0</v>
      </c>
      <c r="N380" s="218">
        <v>6210</v>
      </c>
    </row>
    <row r="381" spans="1:14" x14ac:dyDescent="0.25">
      <c r="A381" s="48">
        <f t="shared" si="127"/>
        <v>3292</v>
      </c>
      <c r="B381" s="49" t="str">
        <f t="shared" si="126"/>
        <v xml:space="preserve"> </v>
      </c>
      <c r="C381" s="67" t="str">
        <f t="shared" si="124"/>
        <v xml:space="preserve">  </v>
      </c>
      <c r="D381" s="67" t="str">
        <f t="shared" si="125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5"/>
      <c r="K381" s="116"/>
      <c r="L381" s="116"/>
      <c r="M381" s="228">
        <f t="shared" si="132"/>
        <v>0</v>
      </c>
      <c r="N381" s="218">
        <v>7210</v>
      </c>
    </row>
    <row r="382" spans="1:14" x14ac:dyDescent="0.25">
      <c r="A382" s="48">
        <f t="shared" si="127"/>
        <v>3292</v>
      </c>
      <c r="B382" s="49" t="str">
        <f t="shared" si="126"/>
        <v xml:space="preserve"> </v>
      </c>
      <c r="C382" s="67" t="str">
        <f t="shared" ref="C382:C445" si="133">IF(H382&gt;0,LEFT(E382,3),"  ")</f>
        <v xml:space="preserve">  </v>
      </c>
      <c r="D382" s="67" t="str">
        <f t="shared" ref="D382:D445" si="134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6"/>
      <c r="K382" s="116"/>
      <c r="L382" s="116"/>
      <c r="M382" s="228">
        <f t="shared" si="132"/>
        <v>0</v>
      </c>
      <c r="N382" s="218">
        <v>8210</v>
      </c>
    </row>
    <row r="383" spans="1:14" x14ac:dyDescent="0.25">
      <c r="A383" s="48">
        <f t="shared" si="127"/>
        <v>3293</v>
      </c>
      <c r="B383" s="49" t="str">
        <f t="shared" si="126"/>
        <v xml:space="preserve"> </v>
      </c>
      <c r="C383" s="67" t="str">
        <f t="shared" si="133"/>
        <v xml:space="preserve">  </v>
      </c>
      <c r="D383" s="67" t="str">
        <f t="shared" si="134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4" t="s">
        <v>158</v>
      </c>
      <c r="K383" s="116">
        <v>100</v>
      </c>
      <c r="L383" s="116"/>
      <c r="M383" s="228">
        <f t="shared" si="132"/>
        <v>100</v>
      </c>
      <c r="N383" s="218">
        <v>3210</v>
      </c>
    </row>
    <row r="384" spans="1:14" x14ac:dyDescent="0.25">
      <c r="A384" s="48">
        <f t="shared" si="127"/>
        <v>3293</v>
      </c>
      <c r="B384" s="49" t="str">
        <f t="shared" si="126"/>
        <v xml:space="preserve"> </v>
      </c>
      <c r="C384" s="67" t="str">
        <f t="shared" si="133"/>
        <v xml:space="preserve">  </v>
      </c>
      <c r="D384" s="67" t="str">
        <f t="shared" si="134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5"/>
      <c r="K384" s="116"/>
      <c r="L384" s="116"/>
      <c r="M384" s="228">
        <f t="shared" si="132"/>
        <v>0</v>
      </c>
      <c r="N384" s="218">
        <v>4910</v>
      </c>
    </row>
    <row r="385" spans="1:14" x14ac:dyDescent="0.25">
      <c r="A385" s="48">
        <f t="shared" si="127"/>
        <v>3293</v>
      </c>
      <c r="B385" s="49">
        <f t="shared" si="126"/>
        <v>54</v>
      </c>
      <c r="C385" s="67" t="str">
        <f t="shared" si="133"/>
        <v>091</v>
      </c>
      <c r="D385" s="67" t="str">
        <f t="shared" si="134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5"/>
      <c r="K385" s="116">
        <v>1000</v>
      </c>
      <c r="L385" s="116"/>
      <c r="M385" s="228">
        <f t="shared" si="132"/>
        <v>1000</v>
      </c>
      <c r="N385" s="218">
        <v>5410</v>
      </c>
    </row>
    <row r="386" spans="1:14" x14ac:dyDescent="0.25">
      <c r="A386" s="48">
        <f t="shared" si="127"/>
        <v>3293</v>
      </c>
      <c r="B386" s="49" t="str">
        <f t="shared" si="126"/>
        <v xml:space="preserve"> </v>
      </c>
      <c r="C386" s="67" t="str">
        <f t="shared" si="133"/>
        <v xml:space="preserve">  </v>
      </c>
      <c r="D386" s="67" t="str">
        <f t="shared" si="134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5"/>
      <c r="K386" s="116"/>
      <c r="L386" s="116"/>
      <c r="M386" s="228">
        <f t="shared" si="132"/>
        <v>0</v>
      </c>
      <c r="N386" s="218">
        <v>6210</v>
      </c>
    </row>
    <row r="387" spans="1:14" x14ac:dyDescent="0.25">
      <c r="A387" s="48">
        <f t="shared" si="127"/>
        <v>3293</v>
      </c>
      <c r="B387" s="49" t="str">
        <f t="shared" si="126"/>
        <v xml:space="preserve"> </v>
      </c>
      <c r="C387" s="67" t="str">
        <f t="shared" si="133"/>
        <v xml:space="preserve">  </v>
      </c>
      <c r="D387" s="67" t="str">
        <f t="shared" si="134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5"/>
      <c r="K387" s="116"/>
      <c r="L387" s="116"/>
      <c r="M387" s="228">
        <f t="shared" si="132"/>
        <v>0</v>
      </c>
      <c r="N387" s="218">
        <v>7210</v>
      </c>
    </row>
    <row r="388" spans="1:14" x14ac:dyDescent="0.25">
      <c r="A388" s="48">
        <f t="shared" si="127"/>
        <v>3293</v>
      </c>
      <c r="B388" s="49" t="str">
        <f t="shared" si="126"/>
        <v xml:space="preserve"> </v>
      </c>
      <c r="C388" s="67" t="str">
        <f t="shared" si="133"/>
        <v xml:space="preserve">  </v>
      </c>
      <c r="D388" s="67" t="str">
        <f t="shared" si="134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6"/>
      <c r="K388" s="116"/>
      <c r="L388" s="116"/>
      <c r="M388" s="228">
        <f t="shared" si="132"/>
        <v>0</v>
      </c>
      <c r="N388" s="218">
        <v>8210</v>
      </c>
    </row>
    <row r="389" spans="1:14" x14ac:dyDescent="0.25">
      <c r="A389" s="48">
        <f t="shared" si="127"/>
        <v>3294</v>
      </c>
      <c r="B389" s="49" t="str">
        <f t="shared" si="126"/>
        <v xml:space="preserve"> </v>
      </c>
      <c r="C389" s="67" t="str">
        <f t="shared" si="133"/>
        <v xml:space="preserve">  </v>
      </c>
      <c r="D389" s="67" t="str">
        <f t="shared" si="134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4" t="s">
        <v>159</v>
      </c>
      <c r="K389" s="116"/>
      <c r="L389" s="116"/>
      <c r="M389" s="228">
        <f t="shared" si="132"/>
        <v>0</v>
      </c>
      <c r="N389" s="218">
        <v>3210</v>
      </c>
    </row>
    <row r="390" spans="1:14" x14ac:dyDescent="0.25">
      <c r="A390" s="48">
        <f t="shared" si="127"/>
        <v>3294</v>
      </c>
      <c r="B390" s="49" t="str">
        <f t="shared" si="126"/>
        <v xml:space="preserve"> </v>
      </c>
      <c r="C390" s="67" t="str">
        <f t="shared" si="133"/>
        <v xml:space="preserve">  </v>
      </c>
      <c r="D390" s="67" t="str">
        <f t="shared" si="134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5"/>
      <c r="K390" s="116"/>
      <c r="L390" s="116"/>
      <c r="M390" s="228">
        <f t="shared" si="132"/>
        <v>0</v>
      </c>
      <c r="N390" s="218">
        <v>4910</v>
      </c>
    </row>
    <row r="391" spans="1:14" x14ac:dyDescent="0.25">
      <c r="A391" s="48">
        <f t="shared" si="127"/>
        <v>3294</v>
      </c>
      <c r="B391" s="49">
        <f t="shared" si="126"/>
        <v>54</v>
      </c>
      <c r="C391" s="67" t="str">
        <f t="shared" si="133"/>
        <v>091</v>
      </c>
      <c r="D391" s="67" t="str">
        <f t="shared" si="134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5"/>
      <c r="K391" s="116"/>
      <c r="L391" s="116"/>
      <c r="M391" s="228">
        <f t="shared" si="132"/>
        <v>0</v>
      </c>
      <c r="N391" s="218">
        <v>5410</v>
      </c>
    </row>
    <row r="392" spans="1:14" x14ac:dyDescent="0.25">
      <c r="A392" s="48">
        <f t="shared" si="127"/>
        <v>3294</v>
      </c>
      <c r="B392" s="49" t="str">
        <f t="shared" ref="B392:B505" si="135">IF(H392&gt;0,F392," ")</f>
        <v xml:space="preserve"> </v>
      </c>
      <c r="C392" s="67" t="str">
        <f t="shared" si="133"/>
        <v xml:space="preserve">  </v>
      </c>
      <c r="D392" s="67" t="str">
        <f t="shared" si="134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5"/>
      <c r="K392" s="116"/>
      <c r="L392" s="116"/>
      <c r="M392" s="228">
        <f t="shared" si="132"/>
        <v>0</v>
      </c>
      <c r="N392" s="218">
        <v>6210</v>
      </c>
    </row>
    <row r="393" spans="1:14" x14ac:dyDescent="0.25">
      <c r="A393" s="48">
        <f t="shared" si="127"/>
        <v>3294</v>
      </c>
      <c r="B393" s="49" t="str">
        <f t="shared" si="135"/>
        <v xml:space="preserve"> </v>
      </c>
      <c r="C393" s="67" t="str">
        <f t="shared" si="133"/>
        <v xml:space="preserve">  </v>
      </c>
      <c r="D393" s="67" t="str">
        <f t="shared" si="134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5"/>
      <c r="K393" s="116"/>
      <c r="L393" s="116"/>
      <c r="M393" s="228">
        <f t="shared" si="132"/>
        <v>0</v>
      </c>
      <c r="N393" s="218">
        <v>7210</v>
      </c>
    </row>
    <row r="394" spans="1:14" x14ac:dyDescent="0.25">
      <c r="A394" s="48">
        <f t="shared" si="127"/>
        <v>3294</v>
      </c>
      <c r="B394" s="49" t="str">
        <f t="shared" si="135"/>
        <v xml:space="preserve"> </v>
      </c>
      <c r="C394" s="67" t="str">
        <f t="shared" si="133"/>
        <v xml:space="preserve">  </v>
      </c>
      <c r="D394" s="67" t="str">
        <f t="shared" si="134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6"/>
      <c r="K394" s="116"/>
      <c r="L394" s="116"/>
      <c r="M394" s="228">
        <f t="shared" si="132"/>
        <v>0</v>
      </c>
      <c r="N394" s="218">
        <v>8210</v>
      </c>
    </row>
    <row r="395" spans="1:14" x14ac:dyDescent="0.25">
      <c r="A395" s="48">
        <f t="shared" si="127"/>
        <v>3295</v>
      </c>
      <c r="B395" s="49" t="str">
        <f t="shared" si="135"/>
        <v xml:space="preserve"> </v>
      </c>
      <c r="C395" s="67" t="str">
        <f t="shared" si="133"/>
        <v xml:space="preserve">  </v>
      </c>
      <c r="D395" s="67" t="str">
        <f t="shared" si="134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4" t="s">
        <v>160</v>
      </c>
      <c r="K395" s="116"/>
      <c r="L395" s="116"/>
      <c r="M395" s="228">
        <f t="shared" si="132"/>
        <v>0</v>
      </c>
      <c r="N395" s="218">
        <v>3210</v>
      </c>
    </row>
    <row r="396" spans="1:14" x14ac:dyDescent="0.25">
      <c r="A396" s="48">
        <f t="shared" si="127"/>
        <v>3295</v>
      </c>
      <c r="B396" s="49" t="str">
        <f t="shared" si="135"/>
        <v xml:space="preserve"> </v>
      </c>
      <c r="C396" s="67" t="str">
        <f t="shared" si="133"/>
        <v xml:space="preserve">  </v>
      </c>
      <c r="D396" s="67" t="str">
        <f t="shared" si="134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5"/>
      <c r="K396" s="116"/>
      <c r="L396" s="116"/>
      <c r="M396" s="228">
        <f t="shared" si="132"/>
        <v>0</v>
      </c>
      <c r="N396" s="218">
        <v>4910</v>
      </c>
    </row>
    <row r="397" spans="1:14" x14ac:dyDescent="0.25">
      <c r="A397" s="48">
        <f t="shared" si="127"/>
        <v>3295</v>
      </c>
      <c r="B397" s="49">
        <f t="shared" si="135"/>
        <v>54</v>
      </c>
      <c r="C397" s="67" t="str">
        <f t="shared" si="133"/>
        <v>091</v>
      </c>
      <c r="D397" s="67" t="str">
        <f t="shared" si="134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5"/>
      <c r="K397" s="116"/>
      <c r="L397" s="116">
        <v>10000</v>
      </c>
      <c r="M397" s="228">
        <f t="shared" si="132"/>
        <v>10000</v>
      </c>
      <c r="N397" s="218">
        <v>5410</v>
      </c>
    </row>
    <row r="398" spans="1:14" x14ac:dyDescent="0.25">
      <c r="A398" s="48">
        <f t="shared" si="127"/>
        <v>3295</v>
      </c>
      <c r="B398" s="49" t="str">
        <f t="shared" si="135"/>
        <v xml:space="preserve"> </v>
      </c>
      <c r="C398" s="67" t="str">
        <f t="shared" si="133"/>
        <v xml:space="preserve">  </v>
      </c>
      <c r="D398" s="67" t="str">
        <f t="shared" si="134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5"/>
      <c r="K398" s="116"/>
      <c r="L398" s="116"/>
      <c r="M398" s="228">
        <f t="shared" si="132"/>
        <v>0</v>
      </c>
      <c r="N398" s="218">
        <v>6210</v>
      </c>
    </row>
    <row r="399" spans="1:14" x14ac:dyDescent="0.25">
      <c r="A399" s="48">
        <f t="shared" si="127"/>
        <v>3295</v>
      </c>
      <c r="B399" s="49" t="str">
        <f t="shared" si="135"/>
        <v xml:space="preserve"> </v>
      </c>
      <c r="C399" s="67" t="str">
        <f t="shared" si="133"/>
        <v xml:space="preserve">  </v>
      </c>
      <c r="D399" s="67" t="str">
        <f t="shared" si="134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5"/>
      <c r="K399" s="116"/>
      <c r="L399" s="116"/>
      <c r="M399" s="228">
        <f t="shared" si="132"/>
        <v>0</v>
      </c>
      <c r="N399" s="218">
        <v>7210</v>
      </c>
    </row>
    <row r="400" spans="1:14" x14ac:dyDescent="0.25">
      <c r="A400" s="48">
        <f t="shared" si="127"/>
        <v>3295</v>
      </c>
      <c r="B400" s="49" t="str">
        <f t="shared" si="135"/>
        <v xml:space="preserve"> </v>
      </c>
      <c r="C400" s="67" t="str">
        <f t="shared" si="133"/>
        <v xml:space="preserve">  </v>
      </c>
      <c r="D400" s="67" t="str">
        <f t="shared" si="134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6"/>
      <c r="K400" s="116"/>
      <c r="L400" s="116"/>
      <c r="M400" s="228">
        <f t="shared" si="132"/>
        <v>0</v>
      </c>
      <c r="N400" s="218">
        <v>8210</v>
      </c>
    </row>
    <row r="401" spans="1:14" x14ac:dyDescent="0.25">
      <c r="A401" s="48">
        <f t="shared" si="127"/>
        <v>3296</v>
      </c>
      <c r="B401" s="49" t="str">
        <f t="shared" si="135"/>
        <v xml:space="preserve"> </v>
      </c>
      <c r="C401" s="67" t="str">
        <f t="shared" si="133"/>
        <v xml:space="preserve">  </v>
      </c>
      <c r="D401" s="67" t="str">
        <f t="shared" si="134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4" t="s">
        <v>232</v>
      </c>
      <c r="K401" s="116"/>
      <c r="L401" s="116"/>
      <c r="M401" s="228">
        <f t="shared" si="132"/>
        <v>0</v>
      </c>
      <c r="N401" s="218">
        <v>3210</v>
      </c>
    </row>
    <row r="402" spans="1:14" x14ac:dyDescent="0.25">
      <c r="A402" s="48">
        <f t="shared" si="127"/>
        <v>3296</v>
      </c>
      <c r="B402" s="49" t="str">
        <f t="shared" si="135"/>
        <v xml:space="preserve"> </v>
      </c>
      <c r="C402" s="67" t="str">
        <f t="shared" si="133"/>
        <v xml:space="preserve">  </v>
      </c>
      <c r="D402" s="67" t="str">
        <f t="shared" si="134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5"/>
      <c r="K402" s="116"/>
      <c r="L402" s="116"/>
      <c r="M402" s="228">
        <f t="shared" si="132"/>
        <v>0</v>
      </c>
      <c r="N402" s="218">
        <v>4910</v>
      </c>
    </row>
    <row r="403" spans="1:14" ht="25.5" customHeight="1" x14ac:dyDescent="0.25">
      <c r="A403" s="48">
        <f t="shared" si="127"/>
        <v>3296</v>
      </c>
      <c r="B403" s="49">
        <f t="shared" si="135"/>
        <v>54</v>
      </c>
      <c r="C403" s="67" t="str">
        <f t="shared" si="133"/>
        <v>091</v>
      </c>
      <c r="D403" s="67" t="str">
        <f t="shared" si="134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5"/>
      <c r="K403" s="116">
        <v>100000</v>
      </c>
      <c r="L403" s="116">
        <v>-65000</v>
      </c>
      <c r="M403" s="228">
        <f t="shared" si="132"/>
        <v>35000</v>
      </c>
      <c r="N403" s="218">
        <v>5410</v>
      </c>
    </row>
    <row r="404" spans="1:14" x14ac:dyDescent="0.25">
      <c r="A404" s="48">
        <f t="shared" si="127"/>
        <v>3296</v>
      </c>
      <c r="B404" s="49" t="str">
        <f t="shared" si="135"/>
        <v xml:space="preserve"> </v>
      </c>
      <c r="C404" s="67" t="str">
        <f t="shared" si="133"/>
        <v xml:space="preserve">  </v>
      </c>
      <c r="D404" s="67" t="str">
        <f t="shared" si="134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5"/>
      <c r="K404" s="116"/>
      <c r="L404" s="116"/>
      <c r="M404" s="228">
        <f t="shared" si="132"/>
        <v>0</v>
      </c>
      <c r="N404" s="218">
        <v>6210</v>
      </c>
    </row>
    <row r="405" spans="1:14" x14ac:dyDescent="0.25">
      <c r="A405" s="48">
        <f t="shared" si="127"/>
        <v>3296</v>
      </c>
      <c r="B405" s="49" t="str">
        <f t="shared" si="135"/>
        <v xml:space="preserve"> </v>
      </c>
      <c r="C405" s="67" t="str">
        <f t="shared" si="133"/>
        <v xml:space="preserve">  </v>
      </c>
      <c r="D405" s="67" t="str">
        <f t="shared" si="134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5"/>
      <c r="K405" s="116"/>
      <c r="L405" s="116"/>
      <c r="M405" s="228">
        <f t="shared" si="132"/>
        <v>0</v>
      </c>
      <c r="N405" s="218">
        <v>7210</v>
      </c>
    </row>
    <row r="406" spans="1:14" x14ac:dyDescent="0.25">
      <c r="A406" s="48">
        <f t="shared" si="127"/>
        <v>3296</v>
      </c>
      <c r="B406" s="49" t="str">
        <f t="shared" si="135"/>
        <v xml:space="preserve"> </v>
      </c>
      <c r="C406" s="67" t="str">
        <f t="shared" si="133"/>
        <v xml:space="preserve">  </v>
      </c>
      <c r="D406" s="67" t="str">
        <f t="shared" si="134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6"/>
      <c r="K406" s="116"/>
      <c r="L406" s="116"/>
      <c r="M406" s="228">
        <f t="shared" si="132"/>
        <v>0</v>
      </c>
      <c r="N406" s="218">
        <v>8210</v>
      </c>
    </row>
    <row r="407" spans="1:14" x14ac:dyDescent="0.25">
      <c r="A407" s="48">
        <f t="shared" si="127"/>
        <v>3299</v>
      </c>
      <c r="B407" s="49" t="str">
        <f t="shared" si="135"/>
        <v xml:space="preserve"> </v>
      </c>
      <c r="C407" s="67" t="str">
        <f t="shared" si="133"/>
        <v xml:space="preserve">  </v>
      </c>
      <c r="D407" s="67" t="str">
        <f t="shared" si="134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4" t="s">
        <v>156</v>
      </c>
      <c r="K407" s="116">
        <v>100</v>
      </c>
      <c r="L407" s="116"/>
      <c r="M407" s="228">
        <f t="shared" si="132"/>
        <v>100</v>
      </c>
      <c r="N407" s="218">
        <v>3210</v>
      </c>
    </row>
    <row r="408" spans="1:14" x14ac:dyDescent="0.25">
      <c r="A408" s="48">
        <f t="shared" si="127"/>
        <v>3299</v>
      </c>
      <c r="B408" s="49" t="str">
        <f t="shared" si="135"/>
        <v xml:space="preserve"> </v>
      </c>
      <c r="C408" s="67" t="str">
        <f t="shared" si="133"/>
        <v xml:space="preserve">  </v>
      </c>
      <c r="D408" s="67" t="str">
        <f t="shared" si="134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5"/>
      <c r="K408" s="116"/>
      <c r="L408" s="116"/>
      <c r="M408" s="228">
        <f t="shared" si="132"/>
        <v>0</v>
      </c>
      <c r="N408" s="218">
        <v>4910</v>
      </c>
    </row>
    <row r="409" spans="1:14" x14ac:dyDescent="0.25">
      <c r="A409" s="48">
        <f t="shared" si="127"/>
        <v>3299</v>
      </c>
      <c r="B409" s="49" t="str">
        <f t="shared" si="135"/>
        <v xml:space="preserve"> </v>
      </c>
      <c r="C409" s="67" t="str">
        <f t="shared" si="133"/>
        <v xml:space="preserve">  </v>
      </c>
      <c r="D409" s="67" t="str">
        <f t="shared" si="134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5"/>
      <c r="K409" s="116">
        <v>1000</v>
      </c>
      <c r="L409" s="116">
        <v>1000</v>
      </c>
      <c r="M409" s="228">
        <f t="shared" si="132"/>
        <v>2000</v>
      </c>
      <c r="N409" s="218">
        <v>5410</v>
      </c>
    </row>
    <row r="410" spans="1:14" x14ac:dyDescent="0.25">
      <c r="A410" s="48">
        <f t="shared" si="127"/>
        <v>3299</v>
      </c>
      <c r="B410" s="49" t="str">
        <f t="shared" si="135"/>
        <v xml:space="preserve"> </v>
      </c>
      <c r="C410" s="67" t="str">
        <f t="shared" si="133"/>
        <v xml:space="preserve">  </v>
      </c>
      <c r="D410" s="67" t="str">
        <f t="shared" si="134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5"/>
      <c r="K410" s="116"/>
      <c r="L410" s="116"/>
      <c r="M410" s="228">
        <f t="shared" si="132"/>
        <v>0</v>
      </c>
      <c r="N410" s="218">
        <v>6210</v>
      </c>
    </row>
    <row r="411" spans="1:14" ht="25.5" customHeight="1" x14ac:dyDescent="0.25">
      <c r="A411" s="48">
        <f t="shared" si="127"/>
        <v>3299</v>
      </c>
      <c r="B411" s="49">
        <f t="shared" si="135"/>
        <v>72</v>
      </c>
      <c r="C411" s="67" t="str">
        <f t="shared" si="133"/>
        <v>091</v>
      </c>
      <c r="D411" s="67" t="str">
        <f t="shared" si="134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5"/>
      <c r="K411" s="116"/>
      <c r="L411" s="116"/>
      <c r="M411" s="228">
        <f t="shared" si="132"/>
        <v>0</v>
      </c>
      <c r="N411" s="218">
        <v>7210</v>
      </c>
    </row>
    <row r="412" spans="1:14" x14ac:dyDescent="0.25">
      <c r="A412" s="48">
        <f t="shared" si="127"/>
        <v>3299</v>
      </c>
      <c r="B412" s="49" t="str">
        <f t="shared" si="135"/>
        <v xml:space="preserve"> </v>
      </c>
      <c r="C412" s="67" t="str">
        <f t="shared" si="133"/>
        <v xml:space="preserve">  </v>
      </c>
      <c r="D412" s="67" t="str">
        <f t="shared" si="134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6"/>
      <c r="K412" s="116"/>
      <c r="L412" s="116"/>
      <c r="M412" s="228">
        <f t="shared" si="132"/>
        <v>0</v>
      </c>
      <c r="N412" s="218">
        <v>8210</v>
      </c>
    </row>
    <row r="413" spans="1:14" x14ac:dyDescent="0.25">
      <c r="A413" s="48">
        <f t="shared" si="127"/>
        <v>34</v>
      </c>
      <c r="B413" s="49" t="str">
        <f t="shared" si="135"/>
        <v xml:space="preserve"> </v>
      </c>
      <c r="C413" s="67" t="str">
        <f t="shared" si="133"/>
        <v xml:space="preserve">  </v>
      </c>
      <c r="D413" s="67" t="str">
        <f t="shared" si="134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6">SUM(K414)</f>
        <v>100</v>
      </c>
      <c r="L413" s="72">
        <f>SUM(L414)</f>
        <v>25000</v>
      </c>
      <c r="M413" s="225">
        <f t="shared" ref="M413" si="137">SUM(M414)</f>
        <v>25100</v>
      </c>
      <c r="N413" s="218"/>
    </row>
    <row r="414" spans="1:14" x14ac:dyDescent="0.25">
      <c r="A414" s="48">
        <f t="shared" si="127"/>
        <v>343</v>
      </c>
      <c r="B414" s="49" t="str">
        <f t="shared" si="135"/>
        <v xml:space="preserve"> </v>
      </c>
      <c r="C414" s="67" t="str">
        <f t="shared" si="133"/>
        <v xml:space="preserve">  </v>
      </c>
      <c r="D414" s="67" t="str">
        <f t="shared" si="134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8">SUM(K415:K438)</f>
        <v>100</v>
      </c>
      <c r="L414" s="72">
        <f t="shared" ref="L414:M414" si="139">SUM(L415:L438)</f>
        <v>25000</v>
      </c>
      <c r="M414" s="225">
        <f t="shared" si="139"/>
        <v>25100</v>
      </c>
      <c r="N414" s="218"/>
    </row>
    <row r="415" spans="1:14" x14ac:dyDescent="0.25">
      <c r="A415" s="48">
        <f t="shared" si="127"/>
        <v>3431</v>
      </c>
      <c r="B415" s="49" t="str">
        <f t="shared" si="135"/>
        <v xml:space="preserve"> </v>
      </c>
      <c r="C415" s="67" t="str">
        <f t="shared" si="133"/>
        <v xml:space="preserve">  </v>
      </c>
      <c r="D415" s="67" t="str">
        <f t="shared" si="134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4" t="s">
        <v>163</v>
      </c>
      <c r="K415" s="116">
        <v>100</v>
      </c>
      <c r="L415" s="116"/>
      <c r="M415" s="228">
        <f>K415+L415</f>
        <v>100</v>
      </c>
      <c r="N415" s="218">
        <v>3210</v>
      </c>
    </row>
    <row r="416" spans="1:14" x14ac:dyDescent="0.25">
      <c r="A416" s="48">
        <f t="shared" si="127"/>
        <v>3431</v>
      </c>
      <c r="B416" s="49" t="str">
        <f t="shared" si="135"/>
        <v xml:space="preserve"> </v>
      </c>
      <c r="C416" s="67" t="str">
        <f t="shared" si="133"/>
        <v xml:space="preserve">  </v>
      </c>
      <c r="D416" s="67" t="str">
        <f t="shared" si="134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5"/>
      <c r="K416" s="116"/>
      <c r="L416" s="116"/>
      <c r="M416" s="228">
        <f t="shared" ref="M416:M438" si="140">K416+L416</f>
        <v>0</v>
      </c>
      <c r="N416" s="218">
        <v>4910</v>
      </c>
    </row>
    <row r="417" spans="1:14" ht="25.5" customHeight="1" x14ac:dyDescent="0.25">
      <c r="A417" s="48">
        <f t="shared" si="127"/>
        <v>3431</v>
      </c>
      <c r="B417" s="49">
        <f t="shared" si="135"/>
        <v>54</v>
      </c>
      <c r="C417" s="67" t="str">
        <f t="shared" si="133"/>
        <v>091</v>
      </c>
      <c r="D417" s="67" t="str">
        <f t="shared" si="134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5"/>
      <c r="K417" s="116"/>
      <c r="L417" s="116"/>
      <c r="M417" s="228">
        <f t="shared" si="140"/>
        <v>0</v>
      </c>
      <c r="N417" s="218">
        <v>5410</v>
      </c>
    </row>
    <row r="418" spans="1:14" x14ac:dyDescent="0.25">
      <c r="A418" s="48">
        <f t="shared" si="127"/>
        <v>3431</v>
      </c>
      <c r="B418" s="49" t="str">
        <f t="shared" si="135"/>
        <v xml:space="preserve"> </v>
      </c>
      <c r="C418" s="67" t="str">
        <f t="shared" si="133"/>
        <v xml:space="preserve">  </v>
      </c>
      <c r="D418" s="67" t="str">
        <f t="shared" si="134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5"/>
      <c r="K418" s="116"/>
      <c r="L418" s="116"/>
      <c r="M418" s="228">
        <f t="shared" si="140"/>
        <v>0</v>
      </c>
      <c r="N418" s="218">
        <v>6210</v>
      </c>
    </row>
    <row r="419" spans="1:14" x14ac:dyDescent="0.25">
      <c r="A419" s="48">
        <f t="shared" si="127"/>
        <v>3431</v>
      </c>
      <c r="B419" s="49" t="str">
        <f t="shared" si="135"/>
        <v xml:space="preserve"> </v>
      </c>
      <c r="C419" s="67" t="str">
        <f t="shared" si="133"/>
        <v xml:space="preserve">  </v>
      </c>
      <c r="D419" s="67" t="str">
        <f t="shared" si="134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5"/>
      <c r="K419" s="116"/>
      <c r="L419" s="116"/>
      <c r="M419" s="228">
        <f t="shared" si="140"/>
        <v>0</v>
      </c>
      <c r="N419" s="218">
        <v>7210</v>
      </c>
    </row>
    <row r="420" spans="1:14" x14ac:dyDescent="0.25">
      <c r="A420" s="48">
        <f t="shared" si="127"/>
        <v>3431</v>
      </c>
      <c r="B420" s="49" t="str">
        <f t="shared" si="135"/>
        <v xml:space="preserve"> </v>
      </c>
      <c r="C420" s="67" t="str">
        <f t="shared" si="133"/>
        <v xml:space="preserve">  </v>
      </c>
      <c r="D420" s="67" t="str">
        <f t="shared" si="134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6"/>
      <c r="K420" s="116"/>
      <c r="L420" s="116"/>
      <c r="M420" s="228">
        <f t="shared" si="140"/>
        <v>0</v>
      </c>
      <c r="N420" s="218">
        <v>8210</v>
      </c>
    </row>
    <row r="421" spans="1:14" x14ac:dyDescent="0.25">
      <c r="A421" s="48">
        <f t="shared" ref="A421:A484" si="141">G421</f>
        <v>3432</v>
      </c>
      <c r="B421" s="49" t="str">
        <f t="shared" si="135"/>
        <v xml:space="preserve"> </v>
      </c>
      <c r="C421" s="67" t="str">
        <f t="shared" si="133"/>
        <v xml:space="preserve">  </v>
      </c>
      <c r="D421" s="67" t="str">
        <f t="shared" si="134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4" t="s">
        <v>164</v>
      </c>
      <c r="K421" s="116"/>
      <c r="L421" s="116"/>
      <c r="M421" s="228">
        <f t="shared" si="140"/>
        <v>0</v>
      </c>
      <c r="N421" s="218">
        <v>3210</v>
      </c>
    </row>
    <row r="422" spans="1:14" x14ac:dyDescent="0.25">
      <c r="A422" s="48">
        <f t="shared" si="141"/>
        <v>3432</v>
      </c>
      <c r="B422" s="49" t="str">
        <f t="shared" si="135"/>
        <v xml:space="preserve"> </v>
      </c>
      <c r="C422" s="67" t="str">
        <f t="shared" si="133"/>
        <v xml:space="preserve">  </v>
      </c>
      <c r="D422" s="67" t="str">
        <f t="shared" si="134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5"/>
      <c r="K422" s="116"/>
      <c r="L422" s="116"/>
      <c r="M422" s="228">
        <f t="shared" si="140"/>
        <v>0</v>
      </c>
      <c r="N422" s="218">
        <v>4910</v>
      </c>
    </row>
    <row r="423" spans="1:14" x14ac:dyDescent="0.25">
      <c r="A423" s="48">
        <f t="shared" si="141"/>
        <v>3432</v>
      </c>
      <c r="B423" s="49">
        <f t="shared" si="135"/>
        <v>54</v>
      </c>
      <c r="C423" s="67" t="str">
        <f t="shared" si="133"/>
        <v>091</v>
      </c>
      <c r="D423" s="67" t="str">
        <f t="shared" si="134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5"/>
      <c r="K423" s="116"/>
      <c r="L423" s="116"/>
      <c r="M423" s="228">
        <f t="shared" si="140"/>
        <v>0</v>
      </c>
      <c r="N423" s="218">
        <v>5410</v>
      </c>
    </row>
    <row r="424" spans="1:14" x14ac:dyDescent="0.25">
      <c r="A424" s="48">
        <f t="shared" si="141"/>
        <v>3432</v>
      </c>
      <c r="B424" s="49" t="str">
        <f t="shared" si="135"/>
        <v xml:space="preserve"> </v>
      </c>
      <c r="C424" s="67" t="str">
        <f t="shared" si="133"/>
        <v xml:space="preserve">  </v>
      </c>
      <c r="D424" s="67" t="str">
        <f t="shared" si="134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5"/>
      <c r="K424" s="116"/>
      <c r="L424" s="116"/>
      <c r="M424" s="228">
        <f t="shared" si="140"/>
        <v>0</v>
      </c>
      <c r="N424" s="218">
        <v>6210</v>
      </c>
    </row>
    <row r="425" spans="1:14" x14ac:dyDescent="0.25">
      <c r="A425" s="48">
        <f t="shared" si="141"/>
        <v>3432</v>
      </c>
      <c r="B425" s="49" t="str">
        <f t="shared" si="135"/>
        <v xml:space="preserve"> </v>
      </c>
      <c r="C425" s="67" t="str">
        <f t="shared" si="133"/>
        <v xml:space="preserve">  </v>
      </c>
      <c r="D425" s="67" t="str">
        <f t="shared" si="134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5"/>
      <c r="K425" s="116"/>
      <c r="L425" s="116"/>
      <c r="M425" s="228">
        <f t="shared" si="140"/>
        <v>0</v>
      </c>
      <c r="N425" s="218">
        <v>7210</v>
      </c>
    </row>
    <row r="426" spans="1:14" x14ac:dyDescent="0.25">
      <c r="A426" s="48">
        <f t="shared" si="141"/>
        <v>3432</v>
      </c>
      <c r="B426" s="49" t="str">
        <f t="shared" si="135"/>
        <v xml:space="preserve"> </v>
      </c>
      <c r="C426" s="67" t="str">
        <f t="shared" si="133"/>
        <v xml:space="preserve">  </v>
      </c>
      <c r="D426" s="67" t="str">
        <f t="shared" si="134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6"/>
      <c r="K426" s="116"/>
      <c r="L426" s="116"/>
      <c r="M426" s="228">
        <f t="shared" si="140"/>
        <v>0</v>
      </c>
      <c r="N426" s="218">
        <v>8210</v>
      </c>
    </row>
    <row r="427" spans="1:14" x14ac:dyDescent="0.25">
      <c r="A427" s="48">
        <f t="shared" si="141"/>
        <v>3433</v>
      </c>
      <c r="B427" s="49" t="str">
        <f t="shared" si="135"/>
        <v xml:space="preserve"> </v>
      </c>
      <c r="C427" s="67" t="str">
        <f t="shared" si="133"/>
        <v xml:space="preserve">  </v>
      </c>
      <c r="D427" s="67" t="str">
        <f t="shared" si="134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4" t="s">
        <v>179</v>
      </c>
      <c r="K427" s="116"/>
      <c r="L427" s="116"/>
      <c r="M427" s="228">
        <f t="shared" si="140"/>
        <v>0</v>
      </c>
      <c r="N427" s="218">
        <v>3210</v>
      </c>
    </row>
    <row r="428" spans="1:14" x14ac:dyDescent="0.25">
      <c r="A428" s="48">
        <f t="shared" si="141"/>
        <v>3433</v>
      </c>
      <c r="B428" s="49" t="str">
        <f t="shared" si="135"/>
        <v xml:space="preserve"> </v>
      </c>
      <c r="C428" s="67" t="str">
        <f t="shared" si="133"/>
        <v xml:space="preserve">  </v>
      </c>
      <c r="D428" s="67" t="str">
        <f t="shared" si="134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5"/>
      <c r="K428" s="116"/>
      <c r="L428" s="116"/>
      <c r="M428" s="228">
        <f t="shared" si="140"/>
        <v>0</v>
      </c>
      <c r="N428" s="218">
        <v>4910</v>
      </c>
    </row>
    <row r="429" spans="1:14" ht="25.5" customHeight="1" x14ac:dyDescent="0.25">
      <c r="A429" s="48">
        <f t="shared" si="141"/>
        <v>3433</v>
      </c>
      <c r="B429" s="49">
        <f t="shared" si="135"/>
        <v>54</v>
      </c>
      <c r="C429" s="67" t="str">
        <f t="shared" si="133"/>
        <v>091</v>
      </c>
      <c r="D429" s="67" t="str">
        <f t="shared" si="134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5"/>
      <c r="K429" s="116"/>
      <c r="L429" s="116">
        <v>25000</v>
      </c>
      <c r="M429" s="228">
        <f t="shared" si="140"/>
        <v>25000</v>
      </c>
      <c r="N429" s="218">
        <v>5410</v>
      </c>
    </row>
    <row r="430" spans="1:14" x14ac:dyDescent="0.25">
      <c r="A430" s="48">
        <f t="shared" si="141"/>
        <v>3433</v>
      </c>
      <c r="B430" s="49" t="str">
        <f t="shared" si="135"/>
        <v xml:space="preserve"> </v>
      </c>
      <c r="C430" s="67" t="str">
        <f t="shared" si="133"/>
        <v xml:space="preserve">  </v>
      </c>
      <c r="D430" s="67" t="str">
        <f t="shared" si="134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5"/>
      <c r="K430" s="116"/>
      <c r="L430" s="116"/>
      <c r="M430" s="228">
        <f t="shared" si="140"/>
        <v>0</v>
      </c>
      <c r="N430" s="218">
        <v>6210</v>
      </c>
    </row>
    <row r="431" spans="1:14" x14ac:dyDescent="0.25">
      <c r="A431" s="48">
        <f t="shared" si="141"/>
        <v>3433</v>
      </c>
      <c r="B431" s="49" t="str">
        <f t="shared" si="135"/>
        <v xml:space="preserve"> </v>
      </c>
      <c r="C431" s="67" t="str">
        <f t="shared" si="133"/>
        <v xml:space="preserve">  </v>
      </c>
      <c r="D431" s="67" t="str">
        <f t="shared" si="134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5"/>
      <c r="K431" s="116"/>
      <c r="L431" s="116"/>
      <c r="M431" s="228">
        <f t="shared" si="140"/>
        <v>0</v>
      </c>
      <c r="N431" s="218">
        <v>7210</v>
      </c>
    </row>
    <row r="432" spans="1:14" x14ac:dyDescent="0.25">
      <c r="A432" s="48">
        <f t="shared" si="141"/>
        <v>3433</v>
      </c>
      <c r="B432" s="49" t="str">
        <f t="shared" si="135"/>
        <v xml:space="preserve"> </v>
      </c>
      <c r="C432" s="67" t="str">
        <f t="shared" si="133"/>
        <v xml:space="preserve">  </v>
      </c>
      <c r="D432" s="67" t="str">
        <f t="shared" si="134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6"/>
      <c r="K432" s="116"/>
      <c r="L432" s="116"/>
      <c r="M432" s="228">
        <f t="shared" si="140"/>
        <v>0</v>
      </c>
      <c r="N432" s="218">
        <v>8210</v>
      </c>
    </row>
    <row r="433" spans="1:14" x14ac:dyDescent="0.25">
      <c r="A433" s="48">
        <f t="shared" si="141"/>
        <v>3434</v>
      </c>
      <c r="B433" s="49" t="str">
        <f t="shared" si="135"/>
        <v xml:space="preserve"> </v>
      </c>
      <c r="C433" s="67" t="str">
        <f t="shared" si="133"/>
        <v xml:space="preserve">  </v>
      </c>
      <c r="D433" s="67" t="str">
        <f t="shared" si="134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4" t="s">
        <v>201</v>
      </c>
      <c r="K433" s="116"/>
      <c r="L433" s="116"/>
      <c r="M433" s="228">
        <f t="shared" si="140"/>
        <v>0</v>
      </c>
      <c r="N433" s="218">
        <v>3210</v>
      </c>
    </row>
    <row r="434" spans="1:14" x14ac:dyDescent="0.25">
      <c r="A434" s="48">
        <f t="shared" si="141"/>
        <v>3434</v>
      </c>
      <c r="B434" s="49" t="str">
        <f t="shared" si="135"/>
        <v xml:space="preserve"> </v>
      </c>
      <c r="C434" s="67" t="str">
        <f t="shared" si="133"/>
        <v xml:space="preserve">  </v>
      </c>
      <c r="D434" s="67" t="str">
        <f t="shared" si="134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5"/>
      <c r="K434" s="116"/>
      <c r="L434" s="116"/>
      <c r="M434" s="228">
        <f t="shared" si="140"/>
        <v>0</v>
      </c>
      <c r="N434" s="218">
        <v>4910</v>
      </c>
    </row>
    <row r="435" spans="1:14" x14ac:dyDescent="0.25">
      <c r="A435" s="48">
        <f t="shared" si="141"/>
        <v>3434</v>
      </c>
      <c r="B435" s="49" t="str">
        <f t="shared" si="135"/>
        <v xml:space="preserve"> </v>
      </c>
      <c r="C435" s="67" t="str">
        <f t="shared" si="133"/>
        <v xml:space="preserve">  </v>
      </c>
      <c r="D435" s="67" t="str">
        <f t="shared" si="134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5"/>
      <c r="K435" s="116"/>
      <c r="L435" s="116"/>
      <c r="M435" s="228">
        <f t="shared" si="140"/>
        <v>0</v>
      </c>
      <c r="N435" s="218">
        <v>5410</v>
      </c>
    </row>
    <row r="436" spans="1:14" x14ac:dyDescent="0.25">
      <c r="A436" s="48">
        <f t="shared" si="141"/>
        <v>3434</v>
      </c>
      <c r="B436" s="49" t="str">
        <f t="shared" si="135"/>
        <v xml:space="preserve"> </v>
      </c>
      <c r="C436" s="67" t="str">
        <f t="shared" si="133"/>
        <v xml:space="preserve">  </v>
      </c>
      <c r="D436" s="67" t="str">
        <f t="shared" si="134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5"/>
      <c r="K436" s="116"/>
      <c r="L436" s="116"/>
      <c r="M436" s="228">
        <f t="shared" si="140"/>
        <v>0</v>
      </c>
      <c r="N436" s="218">
        <v>6210</v>
      </c>
    </row>
    <row r="437" spans="1:14" ht="25.5" customHeight="1" x14ac:dyDescent="0.25">
      <c r="A437" s="48">
        <f t="shared" si="141"/>
        <v>3434</v>
      </c>
      <c r="B437" s="49">
        <f t="shared" si="135"/>
        <v>72</v>
      </c>
      <c r="C437" s="67" t="str">
        <f t="shared" si="133"/>
        <v>091</v>
      </c>
      <c r="D437" s="67" t="str">
        <f t="shared" si="134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5"/>
      <c r="K437" s="116"/>
      <c r="L437" s="116"/>
      <c r="M437" s="228">
        <f t="shared" si="140"/>
        <v>0</v>
      </c>
      <c r="N437" s="218">
        <v>7210</v>
      </c>
    </row>
    <row r="438" spans="1:14" x14ac:dyDescent="0.25">
      <c r="A438" s="48">
        <f t="shared" si="141"/>
        <v>3434</v>
      </c>
      <c r="B438" s="49" t="str">
        <f t="shared" si="135"/>
        <v xml:space="preserve"> </v>
      </c>
      <c r="C438" s="67" t="str">
        <f t="shared" si="133"/>
        <v xml:space="preserve">  </v>
      </c>
      <c r="D438" s="67" t="str">
        <f t="shared" si="134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6"/>
      <c r="K438" s="116"/>
      <c r="L438" s="116"/>
      <c r="M438" s="228">
        <f t="shared" si="140"/>
        <v>0</v>
      </c>
      <c r="N438" s="218">
        <v>8210</v>
      </c>
    </row>
    <row r="439" spans="1:14" ht="25.5" x14ac:dyDescent="0.25">
      <c r="A439" s="48">
        <f t="shared" si="141"/>
        <v>36</v>
      </c>
      <c r="B439" s="49" t="str">
        <f t="shared" si="135"/>
        <v xml:space="preserve"> </v>
      </c>
      <c r="C439" s="67" t="str">
        <f t="shared" si="133"/>
        <v xml:space="preserve">  </v>
      </c>
      <c r="D439" s="67" t="str">
        <f t="shared" si="134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2">SUM(K440,K447)</f>
        <v>0</v>
      </c>
      <c r="L439" s="72">
        <f t="shared" ref="L439:M439" si="143">SUM(L440,L447)</f>
        <v>0</v>
      </c>
      <c r="M439" s="225">
        <f t="shared" si="143"/>
        <v>0</v>
      </c>
      <c r="N439" s="218"/>
    </row>
    <row r="440" spans="1:14" ht="25.5" x14ac:dyDescent="0.25">
      <c r="A440" s="48">
        <f t="shared" si="141"/>
        <v>368</v>
      </c>
      <c r="B440" s="49" t="str">
        <f t="shared" si="135"/>
        <v xml:space="preserve"> </v>
      </c>
      <c r="C440" s="67" t="str">
        <f t="shared" si="133"/>
        <v xml:space="preserve">  </v>
      </c>
      <c r="D440" s="67" t="str">
        <f t="shared" si="134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4">SUM(L441:L446)</f>
        <v>0</v>
      </c>
      <c r="M440" s="225">
        <f t="shared" si="144"/>
        <v>0</v>
      </c>
      <c r="N440" s="218"/>
    </row>
    <row r="441" spans="1:14" x14ac:dyDescent="0.25">
      <c r="A441" s="48">
        <f t="shared" si="141"/>
        <v>3681</v>
      </c>
      <c r="B441" s="49" t="str">
        <f t="shared" si="135"/>
        <v xml:space="preserve"> </v>
      </c>
      <c r="C441" s="67" t="str">
        <f t="shared" si="133"/>
        <v xml:space="preserve">  </v>
      </c>
      <c r="D441" s="67" t="str">
        <f t="shared" si="134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4" t="s">
        <v>177</v>
      </c>
      <c r="K441" s="116"/>
      <c r="L441" s="116"/>
      <c r="M441" s="228">
        <f>K441+L441</f>
        <v>0</v>
      </c>
      <c r="N441" s="218">
        <v>3210</v>
      </c>
    </row>
    <row r="442" spans="1:14" x14ac:dyDescent="0.25">
      <c r="A442" s="48">
        <f t="shared" si="141"/>
        <v>3681</v>
      </c>
      <c r="B442" s="49" t="str">
        <f t="shared" si="135"/>
        <v xml:space="preserve"> </v>
      </c>
      <c r="C442" s="67" t="str">
        <f t="shared" si="133"/>
        <v xml:space="preserve">  </v>
      </c>
      <c r="D442" s="67" t="str">
        <f t="shared" si="134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5"/>
      <c r="K442" s="116"/>
      <c r="L442" s="116"/>
      <c r="M442" s="228">
        <f t="shared" ref="M442:M453" si="145">K442+L442</f>
        <v>0</v>
      </c>
      <c r="N442" s="218">
        <v>4910</v>
      </c>
    </row>
    <row r="443" spans="1:14" ht="25.5" customHeight="1" x14ac:dyDescent="0.25">
      <c r="A443" s="48">
        <f t="shared" si="141"/>
        <v>3681</v>
      </c>
      <c r="B443" s="49">
        <f t="shared" si="135"/>
        <v>54</v>
      </c>
      <c r="C443" s="67" t="str">
        <f t="shared" si="133"/>
        <v>091</v>
      </c>
      <c r="D443" s="67" t="str">
        <f t="shared" si="134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5"/>
      <c r="K443" s="116"/>
      <c r="L443" s="116"/>
      <c r="M443" s="228">
        <f t="shared" si="145"/>
        <v>0</v>
      </c>
      <c r="N443" s="218">
        <v>5410</v>
      </c>
    </row>
    <row r="444" spans="1:14" x14ac:dyDescent="0.25">
      <c r="A444" s="48">
        <f t="shared" si="141"/>
        <v>3681</v>
      </c>
      <c r="B444" s="49" t="str">
        <f t="shared" si="135"/>
        <v xml:space="preserve"> </v>
      </c>
      <c r="C444" s="67" t="str">
        <f t="shared" si="133"/>
        <v xml:space="preserve">  </v>
      </c>
      <c r="D444" s="67" t="str">
        <f t="shared" si="134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5"/>
      <c r="K444" s="116"/>
      <c r="L444" s="116"/>
      <c r="M444" s="228">
        <f t="shared" si="145"/>
        <v>0</v>
      </c>
      <c r="N444" s="218">
        <v>6210</v>
      </c>
    </row>
    <row r="445" spans="1:14" x14ac:dyDescent="0.25">
      <c r="A445" s="48">
        <f t="shared" si="141"/>
        <v>3681</v>
      </c>
      <c r="B445" s="49" t="str">
        <f t="shared" si="135"/>
        <v xml:space="preserve"> </v>
      </c>
      <c r="C445" s="67" t="str">
        <f t="shared" si="133"/>
        <v xml:space="preserve">  </v>
      </c>
      <c r="D445" s="67" t="str">
        <f t="shared" si="134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5"/>
      <c r="K445" s="116"/>
      <c r="L445" s="116"/>
      <c r="M445" s="228">
        <f t="shared" si="145"/>
        <v>0</v>
      </c>
      <c r="N445" s="218">
        <v>7210</v>
      </c>
    </row>
    <row r="446" spans="1:14" x14ac:dyDescent="0.25">
      <c r="A446" s="48">
        <f t="shared" si="141"/>
        <v>3681</v>
      </c>
      <c r="B446" s="49" t="str">
        <f t="shared" si="135"/>
        <v xml:space="preserve"> </v>
      </c>
      <c r="C446" s="67" t="str">
        <f t="shared" ref="C446:C509" si="146">IF(H446&gt;0,LEFT(E446,3),"  ")</f>
        <v xml:space="preserve">  </v>
      </c>
      <c r="D446" s="67" t="str">
        <f t="shared" ref="D446:D509" si="147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6"/>
      <c r="K446" s="116"/>
      <c r="L446" s="116"/>
      <c r="M446" s="228">
        <f t="shared" si="145"/>
        <v>0</v>
      </c>
      <c r="N446" s="218">
        <v>8210</v>
      </c>
    </row>
    <row r="447" spans="1:14" ht="25.5" x14ac:dyDescent="0.25">
      <c r="A447" s="48">
        <f t="shared" si="141"/>
        <v>369</v>
      </c>
      <c r="B447" s="49" t="str">
        <f t="shared" si="135"/>
        <v xml:space="preserve"> </v>
      </c>
      <c r="C447" s="67" t="str">
        <f t="shared" si="146"/>
        <v xml:space="preserve">  </v>
      </c>
      <c r="D447" s="67" t="str">
        <f t="shared" si="147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8">SUM(L448:L453)</f>
        <v>0</v>
      </c>
      <c r="M447" s="225">
        <f t="shared" si="148"/>
        <v>0</v>
      </c>
      <c r="N447" s="218"/>
    </row>
    <row r="448" spans="1:14" x14ac:dyDescent="0.25">
      <c r="A448" s="48">
        <f t="shared" si="141"/>
        <v>3694</v>
      </c>
      <c r="B448" s="49" t="str">
        <f t="shared" si="135"/>
        <v xml:space="preserve"> </v>
      </c>
      <c r="C448" s="67" t="str">
        <f t="shared" si="146"/>
        <v xml:space="preserve">  </v>
      </c>
      <c r="D448" s="67" t="str">
        <f t="shared" si="147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4" t="s">
        <v>24</v>
      </c>
      <c r="K448" s="116"/>
      <c r="L448" s="116"/>
      <c r="M448" s="228">
        <f t="shared" si="145"/>
        <v>0</v>
      </c>
      <c r="N448" s="218">
        <v>3210</v>
      </c>
    </row>
    <row r="449" spans="1:14" x14ac:dyDescent="0.25">
      <c r="A449" s="48">
        <f t="shared" si="141"/>
        <v>3694</v>
      </c>
      <c r="B449" s="49" t="str">
        <f t="shared" si="135"/>
        <v xml:space="preserve"> </v>
      </c>
      <c r="C449" s="67" t="str">
        <f t="shared" si="146"/>
        <v xml:space="preserve">  </v>
      </c>
      <c r="D449" s="67" t="str">
        <f t="shared" si="147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5"/>
      <c r="K449" s="116"/>
      <c r="L449" s="116"/>
      <c r="M449" s="228">
        <f t="shared" si="145"/>
        <v>0</v>
      </c>
      <c r="N449" s="218">
        <v>4910</v>
      </c>
    </row>
    <row r="450" spans="1:14" x14ac:dyDescent="0.25">
      <c r="A450" s="48">
        <f t="shared" si="141"/>
        <v>3694</v>
      </c>
      <c r="B450" s="49" t="str">
        <f t="shared" si="135"/>
        <v xml:space="preserve"> </v>
      </c>
      <c r="C450" s="67" t="str">
        <f t="shared" si="146"/>
        <v xml:space="preserve">  </v>
      </c>
      <c r="D450" s="67" t="str">
        <f t="shared" si="147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5"/>
      <c r="K450" s="116"/>
      <c r="L450" s="116"/>
      <c r="M450" s="228">
        <f t="shared" si="145"/>
        <v>0</v>
      </c>
      <c r="N450" s="218">
        <v>5410</v>
      </c>
    </row>
    <row r="451" spans="1:14" x14ac:dyDescent="0.25">
      <c r="A451" s="48">
        <f t="shared" si="141"/>
        <v>3694</v>
      </c>
      <c r="B451" s="49">
        <f t="shared" si="135"/>
        <v>62</v>
      </c>
      <c r="C451" s="67" t="str">
        <f t="shared" si="146"/>
        <v>091</v>
      </c>
      <c r="D451" s="67" t="str">
        <f t="shared" si="147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5"/>
      <c r="K451" s="116"/>
      <c r="L451" s="116"/>
      <c r="M451" s="228">
        <f t="shared" si="145"/>
        <v>0</v>
      </c>
      <c r="N451" s="218">
        <v>6210</v>
      </c>
    </row>
    <row r="452" spans="1:14" x14ac:dyDescent="0.25">
      <c r="A452" s="48">
        <f t="shared" si="141"/>
        <v>3694</v>
      </c>
      <c r="B452" s="49" t="str">
        <f t="shared" si="135"/>
        <v xml:space="preserve"> </v>
      </c>
      <c r="C452" s="67" t="str">
        <f t="shared" si="146"/>
        <v xml:space="preserve">  </v>
      </c>
      <c r="D452" s="67" t="str">
        <f t="shared" si="147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5"/>
      <c r="K452" s="116"/>
      <c r="L452" s="116"/>
      <c r="M452" s="228">
        <f t="shared" si="145"/>
        <v>0</v>
      </c>
      <c r="N452" s="218">
        <v>7210</v>
      </c>
    </row>
    <row r="453" spans="1:14" x14ac:dyDescent="0.25">
      <c r="A453" s="48">
        <f t="shared" si="141"/>
        <v>3694</v>
      </c>
      <c r="B453" s="49" t="str">
        <f t="shared" si="135"/>
        <v xml:space="preserve"> </v>
      </c>
      <c r="C453" s="67" t="str">
        <f t="shared" si="146"/>
        <v xml:space="preserve">  </v>
      </c>
      <c r="D453" s="67" t="str">
        <f t="shared" si="147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6"/>
      <c r="K453" s="116"/>
      <c r="L453" s="116"/>
      <c r="M453" s="228">
        <f t="shared" si="145"/>
        <v>0</v>
      </c>
      <c r="N453" s="218">
        <v>8210</v>
      </c>
    </row>
    <row r="454" spans="1:14" ht="25.5" x14ac:dyDescent="0.25">
      <c r="A454" s="48">
        <f t="shared" si="141"/>
        <v>37</v>
      </c>
      <c r="B454" s="49" t="str">
        <f t="shared" si="135"/>
        <v xml:space="preserve"> </v>
      </c>
      <c r="C454" s="67" t="str">
        <f t="shared" si="146"/>
        <v xml:space="preserve">  </v>
      </c>
      <c r="D454" s="67" t="str">
        <f t="shared" si="147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49">SUM(K455)</f>
        <v>30000</v>
      </c>
      <c r="L454" s="72">
        <f>SUM(L455)</f>
        <v>20000</v>
      </c>
      <c r="M454" s="225">
        <f t="shared" ref="M454" si="150">SUM(M455)</f>
        <v>50000</v>
      </c>
      <c r="N454" s="218"/>
    </row>
    <row r="455" spans="1:14" ht="25.5" x14ac:dyDescent="0.25">
      <c r="A455" s="48">
        <f t="shared" si="141"/>
        <v>372</v>
      </c>
      <c r="B455" s="49" t="str">
        <f t="shared" si="135"/>
        <v xml:space="preserve"> </v>
      </c>
      <c r="C455" s="67" t="str">
        <f t="shared" si="146"/>
        <v xml:space="preserve">  </v>
      </c>
      <c r="D455" s="67" t="str">
        <f t="shared" si="147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1">SUM(K456:K467)</f>
        <v>30000</v>
      </c>
      <c r="L455" s="72">
        <f t="shared" ref="L455:M455" si="152">SUM(L456:L467)</f>
        <v>20000</v>
      </c>
      <c r="M455" s="225">
        <f t="shared" si="152"/>
        <v>50000</v>
      </c>
      <c r="N455" s="218"/>
    </row>
    <row r="456" spans="1:14" x14ac:dyDescent="0.25">
      <c r="A456" s="48">
        <f t="shared" si="141"/>
        <v>3722</v>
      </c>
      <c r="B456" s="49" t="str">
        <f t="shared" si="135"/>
        <v xml:space="preserve"> </v>
      </c>
      <c r="C456" s="67" t="str">
        <f t="shared" si="146"/>
        <v xml:space="preserve">  </v>
      </c>
      <c r="D456" s="67" t="str">
        <f t="shared" si="147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4" t="s">
        <v>226</v>
      </c>
      <c r="K456" s="116"/>
      <c r="L456" s="116"/>
      <c r="M456" s="228">
        <f t="shared" ref="M456:M467" si="153">K456+L456</f>
        <v>0</v>
      </c>
      <c r="N456" s="218">
        <v>3210</v>
      </c>
    </row>
    <row r="457" spans="1:14" x14ac:dyDescent="0.25">
      <c r="A457" s="48">
        <f t="shared" si="141"/>
        <v>3722</v>
      </c>
      <c r="B457" s="49" t="str">
        <f t="shared" si="135"/>
        <v xml:space="preserve"> </v>
      </c>
      <c r="C457" s="67" t="str">
        <f t="shared" si="146"/>
        <v xml:space="preserve">  </v>
      </c>
      <c r="D457" s="67" t="str">
        <f t="shared" si="147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5"/>
      <c r="K457" s="116"/>
      <c r="L457" s="116"/>
      <c r="M457" s="228">
        <f t="shared" si="153"/>
        <v>0</v>
      </c>
      <c r="N457" s="218">
        <v>4910</v>
      </c>
    </row>
    <row r="458" spans="1:14" x14ac:dyDescent="0.25">
      <c r="A458" s="48">
        <f t="shared" si="141"/>
        <v>3722</v>
      </c>
      <c r="B458" s="49" t="str">
        <f t="shared" si="135"/>
        <v xml:space="preserve"> </v>
      </c>
      <c r="C458" s="67" t="str">
        <f t="shared" si="146"/>
        <v xml:space="preserve">  </v>
      </c>
      <c r="D458" s="67" t="str">
        <f t="shared" si="147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5"/>
      <c r="K458" s="116">
        <v>30000</v>
      </c>
      <c r="L458" s="116">
        <v>20000</v>
      </c>
      <c r="M458" s="228">
        <f t="shared" si="153"/>
        <v>50000</v>
      </c>
      <c r="N458" s="218">
        <v>5410</v>
      </c>
    </row>
    <row r="459" spans="1:14" x14ac:dyDescent="0.25">
      <c r="A459" s="48">
        <f t="shared" si="141"/>
        <v>3722</v>
      </c>
      <c r="B459" s="49" t="str">
        <f t="shared" si="135"/>
        <v xml:space="preserve"> </v>
      </c>
      <c r="C459" s="67" t="str">
        <f t="shared" si="146"/>
        <v xml:space="preserve">  </v>
      </c>
      <c r="D459" s="67" t="str">
        <f t="shared" si="147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5"/>
      <c r="K459" s="116"/>
      <c r="L459" s="116"/>
      <c r="M459" s="228">
        <f t="shared" si="153"/>
        <v>0</v>
      </c>
      <c r="N459" s="218">
        <v>6210</v>
      </c>
    </row>
    <row r="460" spans="1:14" x14ac:dyDescent="0.25">
      <c r="A460" s="48">
        <f t="shared" si="141"/>
        <v>3722</v>
      </c>
      <c r="B460" s="49">
        <f t="shared" si="135"/>
        <v>72</v>
      </c>
      <c r="C460" s="67" t="str">
        <f t="shared" si="146"/>
        <v>091</v>
      </c>
      <c r="D460" s="67" t="str">
        <f t="shared" si="147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5"/>
      <c r="K460" s="116"/>
      <c r="L460" s="116"/>
      <c r="M460" s="228">
        <f t="shared" si="153"/>
        <v>0</v>
      </c>
      <c r="N460" s="218">
        <v>7210</v>
      </c>
    </row>
    <row r="461" spans="1:14" x14ac:dyDescent="0.25">
      <c r="A461" s="48">
        <f t="shared" si="141"/>
        <v>3722</v>
      </c>
      <c r="B461" s="49" t="str">
        <f t="shared" si="135"/>
        <v xml:space="preserve"> </v>
      </c>
      <c r="C461" s="67" t="str">
        <f t="shared" si="146"/>
        <v xml:space="preserve">  </v>
      </c>
      <c r="D461" s="67" t="str">
        <f t="shared" si="147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6"/>
      <c r="K461" s="116"/>
      <c r="L461" s="116"/>
      <c r="M461" s="228">
        <f t="shared" si="153"/>
        <v>0</v>
      </c>
      <c r="N461" s="218">
        <v>8210</v>
      </c>
    </row>
    <row r="462" spans="1:14" x14ac:dyDescent="0.25">
      <c r="A462" s="48">
        <f t="shared" si="141"/>
        <v>3723</v>
      </c>
      <c r="B462" s="49" t="str">
        <f t="shared" si="135"/>
        <v xml:space="preserve"> </v>
      </c>
      <c r="C462" s="67" t="str">
        <f t="shared" si="146"/>
        <v xml:space="preserve">  </v>
      </c>
      <c r="D462" s="67" t="str">
        <f t="shared" si="147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4" t="s">
        <v>227</v>
      </c>
      <c r="K462" s="116"/>
      <c r="L462" s="116"/>
      <c r="M462" s="228">
        <f t="shared" si="153"/>
        <v>0</v>
      </c>
      <c r="N462" s="218">
        <v>3210</v>
      </c>
    </row>
    <row r="463" spans="1:14" x14ac:dyDescent="0.25">
      <c r="A463" s="48">
        <f t="shared" si="141"/>
        <v>3723</v>
      </c>
      <c r="B463" s="49" t="str">
        <f t="shared" si="135"/>
        <v xml:space="preserve"> </v>
      </c>
      <c r="C463" s="67" t="str">
        <f t="shared" si="146"/>
        <v xml:space="preserve">  </v>
      </c>
      <c r="D463" s="67" t="str">
        <f t="shared" si="147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5"/>
      <c r="K463" s="116"/>
      <c r="L463" s="116"/>
      <c r="M463" s="228">
        <f t="shared" si="153"/>
        <v>0</v>
      </c>
      <c r="N463" s="218">
        <v>4910</v>
      </c>
    </row>
    <row r="464" spans="1:14" x14ac:dyDescent="0.25">
      <c r="A464" s="48">
        <f t="shared" si="141"/>
        <v>3723</v>
      </c>
      <c r="B464" s="49" t="str">
        <f t="shared" si="135"/>
        <v xml:space="preserve"> </v>
      </c>
      <c r="C464" s="67" t="str">
        <f t="shared" si="146"/>
        <v xml:space="preserve">  </v>
      </c>
      <c r="D464" s="67" t="str">
        <f t="shared" si="147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5"/>
      <c r="K464" s="116"/>
      <c r="L464" s="116"/>
      <c r="M464" s="228">
        <f t="shared" si="153"/>
        <v>0</v>
      </c>
      <c r="N464" s="218">
        <v>5410</v>
      </c>
    </row>
    <row r="465" spans="1:14" x14ac:dyDescent="0.25">
      <c r="A465" s="48">
        <f t="shared" si="141"/>
        <v>3723</v>
      </c>
      <c r="B465" s="49" t="str">
        <f t="shared" si="135"/>
        <v xml:space="preserve"> </v>
      </c>
      <c r="C465" s="67" t="str">
        <f t="shared" si="146"/>
        <v xml:space="preserve">  </v>
      </c>
      <c r="D465" s="67" t="str">
        <f t="shared" si="147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5"/>
      <c r="K465" s="116"/>
      <c r="L465" s="116"/>
      <c r="M465" s="228">
        <f t="shared" si="153"/>
        <v>0</v>
      </c>
      <c r="N465" s="218">
        <v>6210</v>
      </c>
    </row>
    <row r="466" spans="1:14" x14ac:dyDescent="0.25">
      <c r="A466" s="48">
        <f t="shared" si="141"/>
        <v>3723</v>
      </c>
      <c r="B466" s="49" t="str">
        <f t="shared" si="135"/>
        <v xml:space="preserve"> </v>
      </c>
      <c r="C466" s="67" t="str">
        <f t="shared" si="146"/>
        <v xml:space="preserve">  </v>
      </c>
      <c r="D466" s="67" t="str">
        <f t="shared" si="147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5"/>
      <c r="K466" s="116"/>
      <c r="L466" s="116"/>
      <c r="M466" s="228">
        <f t="shared" si="153"/>
        <v>0</v>
      </c>
      <c r="N466" s="218">
        <v>7210</v>
      </c>
    </row>
    <row r="467" spans="1:14" x14ac:dyDescent="0.25">
      <c r="A467" s="48">
        <f t="shared" si="141"/>
        <v>3723</v>
      </c>
      <c r="B467" s="49" t="str">
        <f t="shared" si="135"/>
        <v xml:space="preserve"> </v>
      </c>
      <c r="C467" s="67" t="str">
        <f t="shared" si="146"/>
        <v xml:space="preserve">  </v>
      </c>
      <c r="D467" s="67" t="str">
        <f t="shared" si="147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3"/>
        <v>0</v>
      </c>
      <c r="N467" s="218">
        <v>8210</v>
      </c>
    </row>
    <row r="468" spans="1:14" x14ac:dyDescent="0.25">
      <c r="A468" s="48">
        <f t="shared" si="141"/>
        <v>38</v>
      </c>
      <c r="B468" s="49">
        <f t="shared" si="135"/>
        <v>0</v>
      </c>
      <c r="C468" s="67" t="str">
        <f t="shared" si="146"/>
        <v/>
      </c>
      <c r="D468" s="67" t="str">
        <f t="shared" si="147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4">SUM(K469)</f>
        <v>0</v>
      </c>
      <c r="L468" s="72">
        <f>SUM(L469)</f>
        <v>0</v>
      </c>
      <c r="M468" s="225">
        <f t="shared" ref="M468" si="155">SUM(M469)</f>
        <v>0</v>
      </c>
      <c r="N468" s="218"/>
    </row>
    <row r="469" spans="1:14" x14ac:dyDescent="0.25">
      <c r="A469" s="48">
        <f t="shared" si="141"/>
        <v>381</v>
      </c>
      <c r="B469" s="49" t="str">
        <f t="shared" si="135"/>
        <v xml:space="preserve"> </v>
      </c>
      <c r="C469" s="67" t="str">
        <f t="shared" si="146"/>
        <v xml:space="preserve">  </v>
      </c>
      <c r="D469" s="67" t="str">
        <f t="shared" si="147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6">SUM(K470:K475)</f>
        <v>0</v>
      </c>
      <c r="L469" s="72">
        <f t="shared" ref="L469:M469" si="157">SUM(L470:L475)</f>
        <v>0</v>
      </c>
      <c r="M469" s="225">
        <f t="shared" si="157"/>
        <v>0</v>
      </c>
      <c r="N469" s="218"/>
    </row>
    <row r="470" spans="1:14" x14ac:dyDescent="0.25">
      <c r="A470" s="48">
        <f t="shared" si="141"/>
        <v>3811</v>
      </c>
      <c r="B470" s="49" t="str">
        <f t="shared" si="135"/>
        <v xml:space="preserve"> </v>
      </c>
      <c r="C470" s="67" t="str">
        <f t="shared" si="146"/>
        <v xml:space="preserve">  </v>
      </c>
      <c r="D470" s="67" t="str">
        <f t="shared" si="147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4" t="s">
        <v>228</v>
      </c>
      <c r="K470" s="116"/>
      <c r="L470" s="116"/>
      <c r="M470" s="228">
        <f>K470+L470</f>
        <v>0</v>
      </c>
      <c r="N470" s="218">
        <v>3210</v>
      </c>
    </row>
    <row r="471" spans="1:14" x14ac:dyDescent="0.25">
      <c r="A471" s="48">
        <f t="shared" si="141"/>
        <v>3811</v>
      </c>
      <c r="B471" s="49" t="str">
        <f t="shared" si="135"/>
        <v xml:space="preserve"> </v>
      </c>
      <c r="C471" s="67" t="str">
        <f t="shared" si="146"/>
        <v xml:space="preserve">  </v>
      </c>
      <c r="D471" s="67" t="str">
        <f t="shared" si="147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5"/>
      <c r="K471" s="116"/>
      <c r="L471" s="116"/>
      <c r="M471" s="228">
        <f t="shared" ref="M471:M475" si="158">K471+L471</f>
        <v>0</v>
      </c>
      <c r="N471" s="218">
        <v>4910</v>
      </c>
    </row>
    <row r="472" spans="1:14" x14ac:dyDescent="0.25">
      <c r="A472" s="48">
        <f t="shared" si="141"/>
        <v>3811</v>
      </c>
      <c r="B472" s="49" t="str">
        <f t="shared" si="135"/>
        <v xml:space="preserve"> </v>
      </c>
      <c r="C472" s="67" t="str">
        <f t="shared" si="146"/>
        <v xml:space="preserve">  </v>
      </c>
      <c r="D472" s="67" t="str">
        <f t="shared" si="147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5"/>
      <c r="K472" s="116"/>
      <c r="L472" s="116"/>
      <c r="M472" s="228">
        <f t="shared" si="158"/>
        <v>0</v>
      </c>
      <c r="N472" s="218">
        <v>5410</v>
      </c>
    </row>
    <row r="473" spans="1:14" x14ac:dyDescent="0.25">
      <c r="A473" s="48">
        <f t="shared" si="141"/>
        <v>3811</v>
      </c>
      <c r="B473" s="49" t="str">
        <f t="shared" si="135"/>
        <v xml:space="preserve"> </v>
      </c>
      <c r="C473" s="67" t="str">
        <f t="shared" si="146"/>
        <v xml:space="preserve">  </v>
      </c>
      <c r="D473" s="67" t="str">
        <f t="shared" si="147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5"/>
      <c r="K473" s="116"/>
      <c r="L473" s="116"/>
      <c r="M473" s="228">
        <f t="shared" si="158"/>
        <v>0</v>
      </c>
      <c r="N473" s="218">
        <v>6210</v>
      </c>
    </row>
    <row r="474" spans="1:14" x14ac:dyDescent="0.25">
      <c r="A474" s="48">
        <f t="shared" si="141"/>
        <v>3811</v>
      </c>
      <c r="B474" s="49" t="str">
        <f t="shared" si="135"/>
        <v xml:space="preserve"> </v>
      </c>
      <c r="C474" s="67" t="str">
        <f t="shared" si="146"/>
        <v xml:space="preserve">  </v>
      </c>
      <c r="D474" s="67" t="str">
        <f t="shared" si="147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5"/>
      <c r="K474" s="116"/>
      <c r="L474" s="116"/>
      <c r="M474" s="228">
        <f t="shared" si="158"/>
        <v>0</v>
      </c>
      <c r="N474" s="218">
        <v>7210</v>
      </c>
    </row>
    <row r="475" spans="1:14" x14ac:dyDescent="0.25">
      <c r="A475" s="48">
        <f t="shared" si="141"/>
        <v>3811</v>
      </c>
      <c r="B475" s="49">
        <f t="shared" si="135"/>
        <v>82</v>
      </c>
      <c r="C475" s="67" t="str">
        <f t="shared" si="146"/>
        <v>091</v>
      </c>
      <c r="D475" s="67" t="str">
        <f t="shared" si="147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6"/>
      <c r="K475" s="116"/>
      <c r="L475" s="116"/>
      <c r="M475" s="228">
        <f t="shared" si="158"/>
        <v>0</v>
      </c>
      <c r="N475" s="218">
        <v>8210</v>
      </c>
    </row>
    <row r="476" spans="1:14" ht="25.5" x14ac:dyDescent="0.25">
      <c r="A476" s="48">
        <f t="shared" si="141"/>
        <v>4</v>
      </c>
      <c r="B476" s="49" t="str">
        <f t="shared" si="135"/>
        <v xml:space="preserve"> </v>
      </c>
      <c r="C476" s="67" t="str">
        <f t="shared" si="146"/>
        <v xml:space="preserve">  </v>
      </c>
      <c r="D476" s="67" t="str">
        <f t="shared" si="147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59">SUM(K477,K485)</f>
        <v>199923</v>
      </c>
      <c r="L476" s="72">
        <f>SUM(L477,L485)</f>
        <v>0</v>
      </c>
      <c r="M476" s="225">
        <f t="shared" ref="M476" si="160">SUM(M477,M485)</f>
        <v>199923</v>
      </c>
      <c r="N476" s="218"/>
    </row>
    <row r="477" spans="1:14" ht="25.5" x14ac:dyDescent="0.25">
      <c r="A477" s="48">
        <f t="shared" si="141"/>
        <v>41</v>
      </c>
      <c r="B477" s="49" t="str">
        <f t="shared" si="135"/>
        <v xml:space="preserve"> </v>
      </c>
      <c r="C477" s="67" t="str">
        <f t="shared" si="146"/>
        <v xml:space="preserve">  </v>
      </c>
      <c r="D477" s="67" t="str">
        <f t="shared" si="147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1">SUM(K478)</f>
        <v>0</v>
      </c>
      <c r="L477" s="72">
        <f>SUM(L478)</f>
        <v>0</v>
      </c>
      <c r="M477" s="225">
        <f t="shared" ref="M477" si="162">SUM(M478)</f>
        <v>0</v>
      </c>
      <c r="N477" s="218"/>
    </row>
    <row r="478" spans="1:14" x14ac:dyDescent="0.25">
      <c r="A478" s="48">
        <f t="shared" si="141"/>
        <v>412</v>
      </c>
      <c r="B478" s="49" t="str">
        <f t="shared" si="135"/>
        <v xml:space="preserve"> </v>
      </c>
      <c r="C478" s="67" t="str">
        <f t="shared" si="146"/>
        <v xml:space="preserve">  </v>
      </c>
      <c r="D478" s="67" t="str">
        <f t="shared" si="147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3">SUM(K479:K484)</f>
        <v>0</v>
      </c>
      <c r="L478" s="72">
        <f t="shared" ref="L478:M478" si="164">SUM(L479:L484)</f>
        <v>0</v>
      </c>
      <c r="M478" s="225">
        <f t="shared" si="164"/>
        <v>0</v>
      </c>
      <c r="N478" s="218"/>
    </row>
    <row r="479" spans="1:14" x14ac:dyDescent="0.25">
      <c r="A479" s="48">
        <f t="shared" si="141"/>
        <v>4123</v>
      </c>
      <c r="B479" s="49" t="str">
        <f t="shared" si="135"/>
        <v xml:space="preserve"> </v>
      </c>
      <c r="C479" s="67" t="str">
        <f t="shared" si="146"/>
        <v xml:space="preserve">  </v>
      </c>
      <c r="D479" s="67" t="str">
        <f t="shared" si="147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4" t="s">
        <v>168</v>
      </c>
      <c r="K479" s="116"/>
      <c r="L479" s="116"/>
      <c r="M479" s="228">
        <f t="shared" ref="M479:M484" si="165">K479+L479</f>
        <v>0</v>
      </c>
      <c r="N479" s="218">
        <v>3210</v>
      </c>
    </row>
    <row r="480" spans="1:14" x14ac:dyDescent="0.25">
      <c r="A480" s="48">
        <f t="shared" si="141"/>
        <v>4123</v>
      </c>
      <c r="B480" s="49" t="str">
        <f t="shared" si="135"/>
        <v xml:space="preserve"> </v>
      </c>
      <c r="C480" s="67" t="str">
        <f t="shared" si="146"/>
        <v xml:space="preserve">  </v>
      </c>
      <c r="D480" s="67" t="str">
        <f t="shared" si="147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5"/>
      <c r="K480" s="116"/>
      <c r="L480" s="116"/>
      <c r="M480" s="228">
        <f t="shared" si="165"/>
        <v>0</v>
      </c>
      <c r="N480" s="218">
        <v>4910</v>
      </c>
    </row>
    <row r="481" spans="1:14" x14ac:dyDescent="0.25">
      <c r="A481" s="48">
        <f t="shared" si="141"/>
        <v>4123</v>
      </c>
      <c r="B481" s="49">
        <f t="shared" si="135"/>
        <v>54</v>
      </c>
      <c r="C481" s="67" t="str">
        <f t="shared" si="146"/>
        <v>091</v>
      </c>
      <c r="D481" s="67" t="str">
        <f t="shared" si="147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5"/>
      <c r="K481" s="116"/>
      <c r="L481" s="116"/>
      <c r="M481" s="228">
        <f t="shared" si="165"/>
        <v>0</v>
      </c>
      <c r="N481" s="218">
        <v>5410</v>
      </c>
    </row>
    <row r="482" spans="1:14" x14ac:dyDescent="0.25">
      <c r="A482" s="48">
        <f t="shared" si="141"/>
        <v>4123</v>
      </c>
      <c r="B482" s="49" t="str">
        <f t="shared" si="135"/>
        <v xml:space="preserve"> </v>
      </c>
      <c r="C482" s="67" t="str">
        <f t="shared" si="146"/>
        <v xml:space="preserve">  </v>
      </c>
      <c r="D482" s="67" t="str">
        <f t="shared" si="147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5"/>
      <c r="K482" s="116"/>
      <c r="L482" s="116"/>
      <c r="M482" s="228">
        <f t="shared" si="165"/>
        <v>0</v>
      </c>
      <c r="N482" s="218">
        <v>6210</v>
      </c>
    </row>
    <row r="483" spans="1:14" x14ac:dyDescent="0.25">
      <c r="A483" s="48">
        <f t="shared" si="141"/>
        <v>4123</v>
      </c>
      <c r="B483" s="49" t="str">
        <f t="shared" si="135"/>
        <v xml:space="preserve"> </v>
      </c>
      <c r="C483" s="67" t="str">
        <f t="shared" si="146"/>
        <v xml:space="preserve">  </v>
      </c>
      <c r="D483" s="67" t="str">
        <f t="shared" si="147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5"/>
      <c r="K483" s="116"/>
      <c r="L483" s="116"/>
      <c r="M483" s="228">
        <f t="shared" si="165"/>
        <v>0</v>
      </c>
      <c r="N483" s="218">
        <v>7210</v>
      </c>
    </row>
    <row r="484" spans="1:14" x14ac:dyDescent="0.25">
      <c r="A484" s="48">
        <f t="shared" si="141"/>
        <v>4123</v>
      </c>
      <c r="B484" s="49" t="str">
        <f t="shared" si="135"/>
        <v xml:space="preserve"> </v>
      </c>
      <c r="C484" s="67" t="str">
        <f t="shared" si="146"/>
        <v xml:space="preserve">  </v>
      </c>
      <c r="D484" s="67" t="str">
        <f t="shared" si="147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6"/>
      <c r="K484" s="116"/>
      <c r="L484" s="116"/>
      <c r="M484" s="228">
        <f t="shared" si="165"/>
        <v>0</v>
      </c>
      <c r="N484" s="218">
        <v>8210</v>
      </c>
    </row>
    <row r="485" spans="1:14" ht="25.5" x14ac:dyDescent="0.25">
      <c r="A485" s="48">
        <f t="shared" ref="A485:A538" si="166">G485</f>
        <v>42</v>
      </c>
      <c r="B485" s="49" t="str">
        <f t="shared" si="135"/>
        <v xml:space="preserve"> </v>
      </c>
      <c r="C485" s="67" t="str">
        <f t="shared" si="146"/>
        <v xml:space="preserve">  </v>
      </c>
      <c r="D485" s="67" t="str">
        <f t="shared" si="147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7">SUM(K486,K499,K542,K549,K562)</f>
        <v>199923</v>
      </c>
      <c r="L485" s="72">
        <f t="shared" ref="L485:M485" si="168">SUM(L486,L499,L542,L549,L562)</f>
        <v>0</v>
      </c>
      <c r="M485" s="225">
        <f t="shared" si="168"/>
        <v>199923</v>
      </c>
      <c r="N485" s="218"/>
    </row>
    <row r="486" spans="1:14" x14ac:dyDescent="0.25">
      <c r="A486" s="48">
        <f t="shared" si="166"/>
        <v>421</v>
      </c>
      <c r="B486" s="49" t="str">
        <f t="shared" si="135"/>
        <v xml:space="preserve"> </v>
      </c>
      <c r="C486" s="67" t="str">
        <f t="shared" si="146"/>
        <v xml:space="preserve">  </v>
      </c>
      <c r="D486" s="67" t="str">
        <f t="shared" si="147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69">SUM(K487:K498)</f>
        <v>150000</v>
      </c>
      <c r="L486" s="72">
        <f t="shared" ref="L486:M486" si="170">SUM(L487:L498)</f>
        <v>0</v>
      </c>
      <c r="M486" s="225">
        <f t="shared" si="170"/>
        <v>150000</v>
      </c>
      <c r="N486" s="218"/>
    </row>
    <row r="487" spans="1:14" x14ac:dyDescent="0.25">
      <c r="A487" s="48">
        <f t="shared" si="166"/>
        <v>4212</v>
      </c>
      <c r="B487" s="49">
        <f t="shared" si="135"/>
        <v>32</v>
      </c>
      <c r="C487" s="67" t="str">
        <f t="shared" si="146"/>
        <v>091</v>
      </c>
      <c r="D487" s="67" t="str">
        <f t="shared" si="147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4" t="s">
        <v>243</v>
      </c>
      <c r="K487" s="116">
        <v>150000</v>
      </c>
      <c r="L487" s="116"/>
      <c r="M487" s="228">
        <f t="shared" ref="M487:M498" si="171">K487+L487</f>
        <v>150000</v>
      </c>
      <c r="N487" s="218">
        <v>3210</v>
      </c>
    </row>
    <row r="488" spans="1:14" x14ac:dyDescent="0.25">
      <c r="A488" s="48">
        <f t="shared" si="166"/>
        <v>4212</v>
      </c>
      <c r="B488" s="49" t="str">
        <f t="shared" si="135"/>
        <v xml:space="preserve"> </v>
      </c>
      <c r="C488" s="67" t="str">
        <f t="shared" si="146"/>
        <v xml:space="preserve">  </v>
      </c>
      <c r="D488" s="67" t="str">
        <f t="shared" si="147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5"/>
      <c r="K488" s="116"/>
      <c r="L488" s="116"/>
      <c r="M488" s="228">
        <f t="shared" si="171"/>
        <v>0</v>
      </c>
      <c r="N488" s="218">
        <v>4910</v>
      </c>
    </row>
    <row r="489" spans="1:14" x14ac:dyDescent="0.25">
      <c r="A489" s="48">
        <f t="shared" si="166"/>
        <v>4212</v>
      </c>
      <c r="B489" s="49" t="str">
        <f t="shared" si="135"/>
        <v xml:space="preserve"> </v>
      </c>
      <c r="C489" s="67" t="str">
        <f t="shared" si="146"/>
        <v xml:space="preserve">  </v>
      </c>
      <c r="D489" s="67" t="str">
        <f t="shared" si="147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5"/>
      <c r="K489" s="116"/>
      <c r="L489" s="116"/>
      <c r="M489" s="228">
        <f t="shared" si="171"/>
        <v>0</v>
      </c>
      <c r="N489" s="218">
        <v>5410</v>
      </c>
    </row>
    <row r="490" spans="1:14" x14ac:dyDescent="0.25">
      <c r="A490" s="48">
        <f t="shared" si="166"/>
        <v>4212</v>
      </c>
      <c r="B490" s="49" t="str">
        <f t="shared" si="135"/>
        <v xml:space="preserve"> </v>
      </c>
      <c r="C490" s="67" t="str">
        <f t="shared" si="146"/>
        <v xml:space="preserve">  </v>
      </c>
      <c r="D490" s="67" t="str">
        <f t="shared" si="147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5"/>
      <c r="K490" s="116"/>
      <c r="L490" s="116"/>
      <c r="M490" s="228">
        <f t="shared" si="171"/>
        <v>0</v>
      </c>
      <c r="N490" s="218">
        <v>6210</v>
      </c>
    </row>
    <row r="491" spans="1:14" x14ac:dyDescent="0.25">
      <c r="A491" s="48">
        <f t="shared" si="166"/>
        <v>4212</v>
      </c>
      <c r="B491" s="49" t="str">
        <f t="shared" si="135"/>
        <v xml:space="preserve"> </v>
      </c>
      <c r="C491" s="67" t="str">
        <f t="shared" si="146"/>
        <v xml:space="preserve">  </v>
      </c>
      <c r="D491" s="67" t="str">
        <f t="shared" si="147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5"/>
      <c r="K491" s="116"/>
      <c r="L491" s="116"/>
      <c r="M491" s="228">
        <f t="shared" si="171"/>
        <v>0</v>
      </c>
      <c r="N491" s="218">
        <v>7210</v>
      </c>
    </row>
    <row r="492" spans="1:14" x14ac:dyDescent="0.25">
      <c r="A492" s="48">
        <f t="shared" si="166"/>
        <v>4212</v>
      </c>
      <c r="B492" s="49" t="str">
        <f t="shared" si="135"/>
        <v xml:space="preserve"> </v>
      </c>
      <c r="C492" s="67" t="str">
        <f t="shared" si="146"/>
        <v xml:space="preserve">  </v>
      </c>
      <c r="D492" s="67" t="str">
        <f t="shared" si="147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6"/>
      <c r="K492" s="116"/>
      <c r="L492" s="116"/>
      <c r="M492" s="228">
        <f t="shared" si="171"/>
        <v>0</v>
      </c>
      <c r="N492" s="218">
        <v>8210</v>
      </c>
    </row>
    <row r="493" spans="1:14" x14ac:dyDescent="0.25">
      <c r="A493" s="48">
        <f t="shared" si="166"/>
        <v>4214</v>
      </c>
      <c r="B493" s="49">
        <f t="shared" si="135"/>
        <v>32</v>
      </c>
      <c r="C493" s="67" t="str">
        <f t="shared" si="146"/>
        <v>091</v>
      </c>
      <c r="D493" s="67" t="str">
        <f t="shared" si="147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4" t="s">
        <v>171</v>
      </c>
      <c r="K493" s="116"/>
      <c r="L493" s="116"/>
      <c r="M493" s="228">
        <f t="shared" si="171"/>
        <v>0</v>
      </c>
      <c r="N493" s="218">
        <v>3210</v>
      </c>
    </row>
    <row r="494" spans="1:14" x14ac:dyDescent="0.25">
      <c r="A494" s="48">
        <f t="shared" si="166"/>
        <v>4214</v>
      </c>
      <c r="B494" s="49" t="str">
        <f t="shared" si="135"/>
        <v xml:space="preserve"> </v>
      </c>
      <c r="C494" s="67" t="str">
        <f t="shared" si="146"/>
        <v xml:space="preserve">  </v>
      </c>
      <c r="D494" s="67" t="str">
        <f t="shared" si="147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5"/>
      <c r="K494" s="116"/>
      <c r="L494" s="116"/>
      <c r="M494" s="228">
        <f t="shared" si="171"/>
        <v>0</v>
      </c>
      <c r="N494" s="218">
        <v>4910</v>
      </c>
    </row>
    <row r="495" spans="1:14" x14ac:dyDescent="0.25">
      <c r="A495" s="48">
        <f t="shared" si="166"/>
        <v>4214</v>
      </c>
      <c r="B495" s="49" t="str">
        <f t="shared" si="135"/>
        <v xml:space="preserve"> </v>
      </c>
      <c r="C495" s="67" t="str">
        <f t="shared" si="146"/>
        <v xml:space="preserve">  </v>
      </c>
      <c r="D495" s="67" t="str">
        <f t="shared" si="147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5"/>
      <c r="K495" s="116"/>
      <c r="L495" s="116"/>
      <c r="M495" s="228">
        <f t="shared" si="171"/>
        <v>0</v>
      </c>
      <c r="N495" s="218">
        <v>5410</v>
      </c>
    </row>
    <row r="496" spans="1:14" x14ac:dyDescent="0.25">
      <c r="A496" s="48">
        <f t="shared" si="166"/>
        <v>4214</v>
      </c>
      <c r="B496" s="49" t="str">
        <f t="shared" si="135"/>
        <v xml:space="preserve"> </v>
      </c>
      <c r="C496" s="67" t="str">
        <f t="shared" si="146"/>
        <v xml:space="preserve">  </v>
      </c>
      <c r="D496" s="67" t="str">
        <f t="shared" si="147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5"/>
      <c r="K496" s="116"/>
      <c r="L496" s="116"/>
      <c r="M496" s="228">
        <f t="shared" si="171"/>
        <v>0</v>
      </c>
      <c r="N496" s="218">
        <v>6210</v>
      </c>
    </row>
    <row r="497" spans="1:14" x14ac:dyDescent="0.25">
      <c r="A497" s="48">
        <f t="shared" si="166"/>
        <v>4214</v>
      </c>
      <c r="B497" s="49" t="str">
        <f t="shared" si="135"/>
        <v xml:space="preserve"> </v>
      </c>
      <c r="C497" s="67" t="str">
        <f t="shared" si="146"/>
        <v xml:space="preserve">  </v>
      </c>
      <c r="D497" s="67" t="str">
        <f t="shared" si="147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5"/>
      <c r="K497" s="116"/>
      <c r="L497" s="116"/>
      <c r="M497" s="228">
        <f t="shared" si="171"/>
        <v>0</v>
      </c>
      <c r="N497" s="218">
        <v>7210</v>
      </c>
    </row>
    <row r="498" spans="1:14" x14ac:dyDescent="0.25">
      <c r="A498" s="48">
        <f t="shared" si="166"/>
        <v>4214</v>
      </c>
      <c r="B498" s="49" t="str">
        <f t="shared" si="135"/>
        <v xml:space="preserve"> </v>
      </c>
      <c r="C498" s="67" t="str">
        <f t="shared" si="146"/>
        <v xml:space="preserve">  </v>
      </c>
      <c r="D498" s="67" t="str">
        <f t="shared" si="147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6"/>
      <c r="K498" s="116"/>
      <c r="L498" s="116"/>
      <c r="M498" s="228">
        <f t="shared" si="171"/>
        <v>0</v>
      </c>
      <c r="N498" s="218">
        <v>8210</v>
      </c>
    </row>
    <row r="499" spans="1:14" x14ac:dyDescent="0.25">
      <c r="A499" s="48">
        <f t="shared" si="166"/>
        <v>422</v>
      </c>
      <c r="B499" s="49">
        <f t="shared" si="135"/>
        <v>0</v>
      </c>
      <c r="C499" s="67" t="str">
        <f t="shared" si="146"/>
        <v/>
      </c>
      <c r="D499" s="67" t="str">
        <f t="shared" si="147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2">SUM(K500:K541)</f>
        <v>18923</v>
      </c>
      <c r="L499" s="72">
        <f t="shared" ref="L499:M499" si="173">SUM(L500:L541)</f>
        <v>0</v>
      </c>
      <c r="M499" s="225">
        <f t="shared" si="173"/>
        <v>18923</v>
      </c>
      <c r="N499" s="218"/>
    </row>
    <row r="500" spans="1:14" x14ac:dyDescent="0.25">
      <c r="A500" s="48">
        <f t="shared" si="166"/>
        <v>4221</v>
      </c>
      <c r="B500" s="49" t="str">
        <f t="shared" si="135"/>
        <v xml:space="preserve"> </v>
      </c>
      <c r="C500" s="67" t="str">
        <f t="shared" si="146"/>
        <v xml:space="preserve">  </v>
      </c>
      <c r="D500" s="67" t="str">
        <f t="shared" si="147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4" t="s">
        <v>71</v>
      </c>
      <c r="K500" s="116">
        <v>3923</v>
      </c>
      <c r="L500" s="116"/>
      <c r="M500" s="228">
        <f t="shared" ref="M500:M564" si="174">K500+L500</f>
        <v>3923</v>
      </c>
      <c r="N500" s="218">
        <v>3210</v>
      </c>
    </row>
    <row r="501" spans="1:14" x14ac:dyDescent="0.25">
      <c r="A501" s="48">
        <f t="shared" si="166"/>
        <v>4221</v>
      </c>
      <c r="B501" s="49" t="str">
        <f t="shared" si="135"/>
        <v xml:space="preserve"> </v>
      </c>
      <c r="C501" s="67" t="str">
        <f t="shared" si="146"/>
        <v xml:space="preserve">  </v>
      </c>
      <c r="D501" s="67" t="str">
        <f t="shared" si="147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5"/>
      <c r="K501" s="116"/>
      <c r="L501" s="116"/>
      <c r="M501" s="228">
        <f t="shared" si="174"/>
        <v>0</v>
      </c>
      <c r="N501" s="218">
        <v>4910</v>
      </c>
    </row>
    <row r="502" spans="1:14" x14ac:dyDescent="0.25">
      <c r="A502" s="48">
        <f t="shared" si="166"/>
        <v>4221</v>
      </c>
      <c r="B502" s="49" t="str">
        <f t="shared" si="135"/>
        <v xml:space="preserve"> </v>
      </c>
      <c r="C502" s="67" t="str">
        <f t="shared" si="146"/>
        <v xml:space="preserve">  </v>
      </c>
      <c r="D502" s="67" t="str">
        <f t="shared" si="147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5"/>
      <c r="K502" s="116">
        <v>7000</v>
      </c>
      <c r="L502" s="116"/>
      <c r="M502" s="228">
        <f t="shared" si="174"/>
        <v>7000</v>
      </c>
      <c r="N502" s="218">
        <v>5410</v>
      </c>
    </row>
    <row r="503" spans="1:14" x14ac:dyDescent="0.25">
      <c r="A503" s="48">
        <f t="shared" si="166"/>
        <v>4221</v>
      </c>
      <c r="B503" s="49" t="str">
        <f t="shared" si="135"/>
        <v xml:space="preserve"> </v>
      </c>
      <c r="C503" s="67" t="str">
        <f t="shared" si="146"/>
        <v xml:space="preserve">  </v>
      </c>
      <c r="D503" s="67" t="str">
        <f t="shared" si="147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5"/>
      <c r="K503" s="116"/>
      <c r="L503" s="116"/>
      <c r="M503" s="228">
        <f t="shared" si="174"/>
        <v>0</v>
      </c>
      <c r="N503" s="218">
        <v>6210</v>
      </c>
    </row>
    <row r="504" spans="1:14" x14ac:dyDescent="0.25">
      <c r="A504" s="48">
        <f t="shared" si="166"/>
        <v>4221</v>
      </c>
      <c r="B504" s="49" t="str">
        <f t="shared" si="135"/>
        <v xml:space="preserve"> </v>
      </c>
      <c r="C504" s="67" t="str">
        <f t="shared" si="146"/>
        <v xml:space="preserve">  </v>
      </c>
      <c r="D504" s="67" t="str">
        <f t="shared" si="147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5"/>
      <c r="K504" s="116"/>
      <c r="L504" s="116"/>
      <c r="M504" s="228">
        <f t="shared" si="174"/>
        <v>0</v>
      </c>
      <c r="N504" s="218">
        <v>7210</v>
      </c>
    </row>
    <row r="505" spans="1:14" x14ac:dyDescent="0.25">
      <c r="A505" s="48">
        <f t="shared" si="166"/>
        <v>4221</v>
      </c>
      <c r="B505" s="49">
        <f t="shared" si="135"/>
        <v>82</v>
      </c>
      <c r="C505" s="67" t="str">
        <f t="shared" si="146"/>
        <v>091</v>
      </c>
      <c r="D505" s="67" t="str">
        <f t="shared" si="147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6"/>
      <c r="K505" s="116"/>
      <c r="L505" s="116"/>
      <c r="M505" s="228">
        <f t="shared" si="174"/>
        <v>0</v>
      </c>
      <c r="N505" s="218">
        <v>8210</v>
      </c>
    </row>
    <row r="506" spans="1:14" x14ac:dyDescent="0.25">
      <c r="A506" s="48">
        <f t="shared" si="166"/>
        <v>4222</v>
      </c>
      <c r="B506" s="49" t="str">
        <f t="shared" ref="B506:B631" si="175">IF(H506&gt;0,F506," ")</f>
        <v xml:space="preserve"> </v>
      </c>
      <c r="C506" s="67" t="str">
        <f t="shared" si="146"/>
        <v xml:space="preserve">  </v>
      </c>
      <c r="D506" s="67" t="str">
        <f t="shared" si="147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4" t="s">
        <v>180</v>
      </c>
      <c r="K506" s="116"/>
      <c r="L506" s="116"/>
      <c r="M506" s="228">
        <f t="shared" si="174"/>
        <v>0</v>
      </c>
      <c r="N506" s="218">
        <v>3210</v>
      </c>
    </row>
    <row r="507" spans="1:14" x14ac:dyDescent="0.25">
      <c r="A507" s="48">
        <f t="shared" si="166"/>
        <v>4222</v>
      </c>
      <c r="B507" s="49" t="str">
        <f t="shared" si="175"/>
        <v xml:space="preserve"> </v>
      </c>
      <c r="C507" s="67" t="str">
        <f t="shared" si="146"/>
        <v xml:space="preserve">  </v>
      </c>
      <c r="D507" s="67" t="str">
        <f t="shared" si="147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5"/>
      <c r="K507" s="116"/>
      <c r="L507" s="116"/>
      <c r="M507" s="228">
        <f t="shared" si="174"/>
        <v>0</v>
      </c>
      <c r="N507" s="218">
        <v>4910</v>
      </c>
    </row>
    <row r="508" spans="1:14" x14ac:dyDescent="0.25">
      <c r="A508" s="48">
        <f t="shared" si="166"/>
        <v>4222</v>
      </c>
      <c r="B508" s="49" t="str">
        <f t="shared" si="175"/>
        <v xml:space="preserve"> </v>
      </c>
      <c r="C508" s="67" t="str">
        <f t="shared" si="146"/>
        <v xml:space="preserve">  </v>
      </c>
      <c r="D508" s="67" t="str">
        <f t="shared" si="147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5"/>
      <c r="K508" s="116"/>
      <c r="L508" s="116"/>
      <c r="M508" s="228">
        <f t="shared" si="174"/>
        <v>0</v>
      </c>
      <c r="N508" s="218">
        <v>5410</v>
      </c>
    </row>
    <row r="509" spans="1:14" x14ac:dyDescent="0.25">
      <c r="A509" s="48">
        <f t="shared" si="166"/>
        <v>4222</v>
      </c>
      <c r="B509" s="49" t="str">
        <f t="shared" si="175"/>
        <v xml:space="preserve"> </v>
      </c>
      <c r="C509" s="67" t="str">
        <f t="shared" si="146"/>
        <v xml:space="preserve">  </v>
      </c>
      <c r="D509" s="67" t="str">
        <f t="shared" si="147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5"/>
      <c r="K509" s="116"/>
      <c r="L509" s="116"/>
      <c r="M509" s="228">
        <f t="shared" si="174"/>
        <v>0</v>
      </c>
      <c r="N509" s="218">
        <v>6210</v>
      </c>
    </row>
    <row r="510" spans="1:14" x14ac:dyDescent="0.25">
      <c r="A510" s="48">
        <f t="shared" si="166"/>
        <v>4222</v>
      </c>
      <c r="B510" s="49" t="str">
        <f t="shared" si="175"/>
        <v xml:space="preserve"> </v>
      </c>
      <c r="C510" s="67" t="str">
        <f t="shared" ref="C510:C538" si="176">IF(H510&gt;0,LEFT(E510,3),"  ")</f>
        <v xml:space="preserve">  </v>
      </c>
      <c r="D510" s="67" t="str">
        <f t="shared" ref="D510:D538" si="177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5"/>
      <c r="K510" s="116"/>
      <c r="L510" s="116"/>
      <c r="M510" s="228">
        <f t="shared" si="174"/>
        <v>0</v>
      </c>
      <c r="N510" s="218">
        <v>7210</v>
      </c>
    </row>
    <row r="511" spans="1:14" ht="25.5" customHeight="1" x14ac:dyDescent="0.25">
      <c r="A511" s="48">
        <f t="shared" si="166"/>
        <v>4222</v>
      </c>
      <c r="B511" s="49">
        <f t="shared" si="175"/>
        <v>82</v>
      </c>
      <c r="C511" s="67" t="str">
        <f t="shared" si="176"/>
        <v>091</v>
      </c>
      <c r="D511" s="67" t="str">
        <f t="shared" si="177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6"/>
      <c r="K511" s="116"/>
      <c r="L511" s="116"/>
      <c r="M511" s="228">
        <f t="shared" si="174"/>
        <v>0</v>
      </c>
      <c r="N511" s="218">
        <v>8210</v>
      </c>
    </row>
    <row r="512" spans="1:14" x14ac:dyDescent="0.25">
      <c r="A512" s="48">
        <f t="shared" si="166"/>
        <v>4223</v>
      </c>
      <c r="B512" s="49" t="str">
        <f t="shared" si="175"/>
        <v xml:space="preserve"> </v>
      </c>
      <c r="C512" s="67" t="str">
        <f t="shared" si="176"/>
        <v xml:space="preserve">  </v>
      </c>
      <c r="D512" s="67" t="str">
        <f t="shared" si="177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4" t="s">
        <v>183</v>
      </c>
      <c r="K512" s="116"/>
      <c r="L512" s="116"/>
      <c r="M512" s="228">
        <f t="shared" si="174"/>
        <v>0</v>
      </c>
      <c r="N512" s="218">
        <v>3210</v>
      </c>
    </row>
    <row r="513" spans="1:14" x14ac:dyDescent="0.25">
      <c r="A513" s="48">
        <f t="shared" si="166"/>
        <v>4223</v>
      </c>
      <c r="B513" s="49" t="str">
        <f t="shared" si="175"/>
        <v xml:space="preserve"> </v>
      </c>
      <c r="C513" s="67" t="str">
        <f t="shared" si="176"/>
        <v xml:space="preserve">  </v>
      </c>
      <c r="D513" s="67" t="str">
        <f t="shared" si="177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5"/>
      <c r="K513" s="116"/>
      <c r="L513" s="116"/>
      <c r="M513" s="228">
        <f t="shared" si="174"/>
        <v>0</v>
      </c>
      <c r="N513" s="218">
        <v>4910</v>
      </c>
    </row>
    <row r="514" spans="1:14" x14ac:dyDescent="0.25">
      <c r="A514" s="48">
        <f t="shared" si="166"/>
        <v>4223</v>
      </c>
      <c r="B514" s="49" t="str">
        <f t="shared" si="175"/>
        <v xml:space="preserve"> </v>
      </c>
      <c r="C514" s="67" t="str">
        <f t="shared" si="176"/>
        <v xml:space="preserve">  </v>
      </c>
      <c r="D514" s="67" t="str">
        <f t="shared" si="177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5"/>
      <c r="K514" s="116"/>
      <c r="L514" s="116"/>
      <c r="M514" s="228">
        <f t="shared" si="174"/>
        <v>0</v>
      </c>
      <c r="N514" s="218">
        <v>5410</v>
      </c>
    </row>
    <row r="515" spans="1:14" x14ac:dyDescent="0.25">
      <c r="A515" s="48">
        <f t="shared" si="166"/>
        <v>4223</v>
      </c>
      <c r="B515" s="49" t="str">
        <f t="shared" si="175"/>
        <v xml:space="preserve"> </v>
      </c>
      <c r="C515" s="67" t="str">
        <f t="shared" si="176"/>
        <v xml:space="preserve">  </v>
      </c>
      <c r="D515" s="67" t="str">
        <f t="shared" si="177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5"/>
      <c r="K515" s="116"/>
      <c r="L515" s="116"/>
      <c r="M515" s="228">
        <f t="shared" si="174"/>
        <v>0</v>
      </c>
      <c r="N515" s="218">
        <v>6210</v>
      </c>
    </row>
    <row r="516" spans="1:14" x14ac:dyDescent="0.25">
      <c r="A516" s="48">
        <f t="shared" si="166"/>
        <v>4223</v>
      </c>
      <c r="B516" s="49" t="str">
        <f t="shared" si="175"/>
        <v xml:space="preserve"> </v>
      </c>
      <c r="C516" s="67" t="str">
        <f t="shared" si="176"/>
        <v xml:space="preserve">  </v>
      </c>
      <c r="D516" s="67" t="str">
        <f t="shared" si="177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5"/>
      <c r="K516" s="116"/>
      <c r="L516" s="116"/>
      <c r="M516" s="228">
        <f t="shared" si="174"/>
        <v>0</v>
      </c>
      <c r="N516" s="218">
        <v>7210</v>
      </c>
    </row>
    <row r="517" spans="1:14" x14ac:dyDescent="0.25">
      <c r="A517" s="48">
        <f t="shared" si="166"/>
        <v>4223</v>
      </c>
      <c r="B517" s="49" t="str">
        <f t="shared" si="175"/>
        <v xml:space="preserve"> </v>
      </c>
      <c r="C517" s="67" t="str">
        <f t="shared" si="176"/>
        <v xml:space="preserve">  </v>
      </c>
      <c r="D517" s="67" t="str">
        <f t="shared" si="177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6"/>
      <c r="K517" s="116"/>
      <c r="L517" s="116"/>
      <c r="M517" s="228">
        <f t="shared" si="174"/>
        <v>0</v>
      </c>
      <c r="N517" s="218">
        <v>8210</v>
      </c>
    </row>
    <row r="518" spans="1:14" ht="25.5" customHeight="1" x14ac:dyDescent="0.25">
      <c r="A518" s="48">
        <f t="shared" si="166"/>
        <v>4224</v>
      </c>
      <c r="B518" s="49">
        <f t="shared" si="175"/>
        <v>32</v>
      </c>
      <c r="C518" s="67" t="str">
        <f t="shared" si="176"/>
        <v>091</v>
      </c>
      <c r="D518" s="67" t="str">
        <f t="shared" si="177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4" t="s">
        <v>72</v>
      </c>
      <c r="K518" s="116"/>
      <c r="L518" s="116"/>
      <c r="M518" s="228">
        <f t="shared" si="174"/>
        <v>0</v>
      </c>
      <c r="N518" s="218">
        <v>3210</v>
      </c>
    </row>
    <row r="519" spans="1:14" x14ac:dyDescent="0.25">
      <c r="A519" s="48">
        <f t="shared" si="166"/>
        <v>4224</v>
      </c>
      <c r="B519" s="49" t="str">
        <f t="shared" si="175"/>
        <v xml:space="preserve"> </v>
      </c>
      <c r="C519" s="67" t="str">
        <f t="shared" si="176"/>
        <v xml:space="preserve">  </v>
      </c>
      <c r="D519" s="67" t="str">
        <f t="shared" si="177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5"/>
      <c r="K519" s="116"/>
      <c r="L519" s="116"/>
      <c r="M519" s="228">
        <f t="shared" si="174"/>
        <v>0</v>
      </c>
      <c r="N519" s="218">
        <v>4910</v>
      </c>
    </row>
    <row r="520" spans="1:14" x14ac:dyDescent="0.25">
      <c r="A520" s="48">
        <f t="shared" si="166"/>
        <v>4224</v>
      </c>
      <c r="B520" s="49" t="str">
        <f t="shared" si="175"/>
        <v xml:space="preserve"> </v>
      </c>
      <c r="C520" s="67" t="str">
        <f t="shared" si="176"/>
        <v xml:space="preserve">  </v>
      </c>
      <c r="D520" s="67" t="str">
        <f t="shared" si="177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5"/>
      <c r="K520" s="116"/>
      <c r="L520" s="116"/>
      <c r="M520" s="228">
        <f t="shared" si="174"/>
        <v>0</v>
      </c>
      <c r="N520" s="218">
        <v>5410</v>
      </c>
    </row>
    <row r="521" spans="1:14" x14ac:dyDescent="0.25">
      <c r="A521" s="48">
        <f t="shared" si="166"/>
        <v>4224</v>
      </c>
      <c r="B521" s="49" t="str">
        <f t="shared" si="175"/>
        <v xml:space="preserve"> </v>
      </c>
      <c r="C521" s="67" t="str">
        <f t="shared" si="176"/>
        <v xml:space="preserve">  </v>
      </c>
      <c r="D521" s="67" t="str">
        <f t="shared" si="177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5"/>
      <c r="K521" s="116"/>
      <c r="L521" s="116"/>
      <c r="M521" s="228">
        <f t="shared" si="174"/>
        <v>0</v>
      </c>
      <c r="N521" s="218">
        <v>6210</v>
      </c>
    </row>
    <row r="522" spans="1:14" x14ac:dyDescent="0.25">
      <c r="A522" s="48">
        <f t="shared" si="166"/>
        <v>4224</v>
      </c>
      <c r="B522" s="49" t="str">
        <f t="shared" si="175"/>
        <v xml:space="preserve"> </v>
      </c>
      <c r="C522" s="67" t="str">
        <f t="shared" si="176"/>
        <v xml:space="preserve">  </v>
      </c>
      <c r="D522" s="67" t="str">
        <f t="shared" si="177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5"/>
      <c r="K522" s="116"/>
      <c r="L522" s="116"/>
      <c r="M522" s="228">
        <f t="shared" si="174"/>
        <v>0</v>
      </c>
      <c r="N522" s="218">
        <v>7210</v>
      </c>
    </row>
    <row r="523" spans="1:14" x14ac:dyDescent="0.25">
      <c r="A523" s="48">
        <f t="shared" si="166"/>
        <v>4224</v>
      </c>
      <c r="B523" s="49" t="str">
        <f t="shared" si="175"/>
        <v xml:space="preserve"> </v>
      </c>
      <c r="C523" s="67" t="str">
        <f t="shared" si="176"/>
        <v xml:space="preserve">  </v>
      </c>
      <c r="D523" s="67" t="str">
        <f t="shared" si="177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6"/>
      <c r="K523" s="116"/>
      <c r="L523" s="116"/>
      <c r="M523" s="228">
        <f t="shared" si="174"/>
        <v>0</v>
      </c>
      <c r="N523" s="218">
        <v>8210</v>
      </c>
    </row>
    <row r="524" spans="1:14" x14ac:dyDescent="0.25">
      <c r="A524" s="48">
        <f t="shared" si="166"/>
        <v>4225</v>
      </c>
      <c r="B524" s="49" t="str">
        <f t="shared" si="175"/>
        <v xml:space="preserve"> </v>
      </c>
      <c r="C524" s="67" t="str">
        <f t="shared" si="176"/>
        <v xml:space="preserve">  </v>
      </c>
      <c r="D524" s="67" t="str">
        <f t="shared" si="177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4" t="s">
        <v>73</v>
      </c>
      <c r="K524" s="116"/>
      <c r="L524" s="116"/>
      <c r="M524" s="228">
        <f t="shared" si="174"/>
        <v>0</v>
      </c>
      <c r="N524" s="218">
        <v>3210</v>
      </c>
    </row>
    <row r="525" spans="1:14" x14ac:dyDescent="0.25">
      <c r="A525" s="48">
        <f t="shared" si="166"/>
        <v>4225</v>
      </c>
      <c r="B525" s="49">
        <f t="shared" si="175"/>
        <v>49</v>
      </c>
      <c r="C525" s="67" t="str">
        <f t="shared" si="176"/>
        <v>091</v>
      </c>
      <c r="D525" s="67" t="str">
        <f t="shared" si="177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5"/>
      <c r="K525" s="116"/>
      <c r="L525" s="116"/>
      <c r="M525" s="228">
        <f t="shared" si="174"/>
        <v>0</v>
      </c>
      <c r="N525" s="218">
        <v>4910</v>
      </c>
    </row>
    <row r="526" spans="1:14" x14ac:dyDescent="0.25">
      <c r="A526" s="48">
        <f t="shared" si="166"/>
        <v>4225</v>
      </c>
      <c r="B526" s="49" t="str">
        <f t="shared" si="175"/>
        <v xml:space="preserve"> </v>
      </c>
      <c r="C526" s="67" t="str">
        <f t="shared" si="176"/>
        <v xml:space="preserve">  </v>
      </c>
      <c r="D526" s="67" t="str">
        <f t="shared" si="177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5"/>
      <c r="K526" s="116"/>
      <c r="L526" s="116"/>
      <c r="M526" s="228">
        <f t="shared" si="174"/>
        <v>0</v>
      </c>
      <c r="N526" s="218">
        <v>5410</v>
      </c>
    </row>
    <row r="527" spans="1:14" x14ac:dyDescent="0.25">
      <c r="A527" s="48">
        <f t="shared" si="166"/>
        <v>4225</v>
      </c>
      <c r="B527" s="49" t="str">
        <f t="shared" si="175"/>
        <v xml:space="preserve"> </v>
      </c>
      <c r="C527" s="67" t="str">
        <f t="shared" si="176"/>
        <v xml:space="preserve">  </v>
      </c>
      <c r="D527" s="67" t="str">
        <f t="shared" si="177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5"/>
      <c r="K527" s="116"/>
      <c r="L527" s="116"/>
      <c r="M527" s="228">
        <f t="shared" si="174"/>
        <v>0</v>
      </c>
      <c r="N527" s="218">
        <v>6210</v>
      </c>
    </row>
    <row r="528" spans="1:14" x14ac:dyDescent="0.25">
      <c r="A528" s="48">
        <f t="shared" si="166"/>
        <v>4225</v>
      </c>
      <c r="B528" s="49" t="str">
        <f t="shared" si="175"/>
        <v xml:space="preserve"> </v>
      </c>
      <c r="C528" s="67" t="str">
        <f t="shared" si="176"/>
        <v xml:space="preserve">  </v>
      </c>
      <c r="D528" s="67" t="str">
        <f t="shared" si="177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5"/>
      <c r="K528" s="116"/>
      <c r="L528" s="116"/>
      <c r="M528" s="228">
        <f t="shared" si="174"/>
        <v>0</v>
      </c>
      <c r="N528" s="218">
        <v>7210</v>
      </c>
    </row>
    <row r="529" spans="1:14" x14ac:dyDescent="0.25">
      <c r="A529" s="48">
        <f t="shared" si="166"/>
        <v>4225</v>
      </c>
      <c r="B529" s="49" t="str">
        <f t="shared" si="175"/>
        <v xml:space="preserve"> </v>
      </c>
      <c r="C529" s="67" t="str">
        <f t="shared" si="176"/>
        <v xml:space="preserve">  </v>
      </c>
      <c r="D529" s="67" t="str">
        <f t="shared" si="177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6"/>
      <c r="K529" s="116"/>
      <c r="L529" s="116"/>
      <c r="M529" s="228">
        <f t="shared" si="174"/>
        <v>0</v>
      </c>
      <c r="N529" s="218">
        <v>8210</v>
      </c>
    </row>
    <row r="530" spans="1:14" x14ac:dyDescent="0.25">
      <c r="A530" s="48">
        <f t="shared" si="166"/>
        <v>4226</v>
      </c>
      <c r="B530" s="49" t="str">
        <f t="shared" si="175"/>
        <v xml:space="preserve"> </v>
      </c>
      <c r="C530" s="67" t="str">
        <f t="shared" si="176"/>
        <v xml:space="preserve">  </v>
      </c>
      <c r="D530" s="67" t="str">
        <f t="shared" si="177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4" t="s">
        <v>74</v>
      </c>
      <c r="K530" s="116"/>
      <c r="L530" s="116"/>
      <c r="M530" s="228">
        <f t="shared" si="174"/>
        <v>0</v>
      </c>
      <c r="N530" s="218">
        <v>3210</v>
      </c>
    </row>
    <row r="531" spans="1:14" ht="25.5" customHeight="1" x14ac:dyDescent="0.25">
      <c r="A531" s="48">
        <f>G531</f>
        <v>4226</v>
      </c>
      <c r="B531" s="49">
        <f t="shared" si="175"/>
        <v>49</v>
      </c>
      <c r="C531" s="67" t="str">
        <f t="shared" si="176"/>
        <v>091</v>
      </c>
      <c r="D531" s="67" t="str">
        <f t="shared" si="177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5"/>
      <c r="K531" s="116"/>
      <c r="L531" s="116"/>
      <c r="M531" s="228">
        <f t="shared" si="174"/>
        <v>0</v>
      </c>
      <c r="N531" s="218">
        <v>4910</v>
      </c>
    </row>
    <row r="532" spans="1:14" x14ac:dyDescent="0.25">
      <c r="A532" s="48">
        <f t="shared" ref="A532:A536" si="178">G532</f>
        <v>4226</v>
      </c>
      <c r="B532" s="49" t="str">
        <f t="shared" si="175"/>
        <v xml:space="preserve"> </v>
      </c>
      <c r="C532" s="67" t="str">
        <f t="shared" si="176"/>
        <v xml:space="preserve">  </v>
      </c>
      <c r="D532" s="67" t="str">
        <f t="shared" si="177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5"/>
      <c r="K532" s="116"/>
      <c r="L532" s="116"/>
      <c r="M532" s="228">
        <f t="shared" si="174"/>
        <v>0</v>
      </c>
      <c r="N532" s="218">
        <v>5410</v>
      </c>
    </row>
    <row r="533" spans="1:14" x14ac:dyDescent="0.25">
      <c r="A533" s="48">
        <f t="shared" si="178"/>
        <v>4226</v>
      </c>
      <c r="B533" s="49" t="str">
        <f t="shared" si="175"/>
        <v xml:space="preserve"> </v>
      </c>
      <c r="C533" s="67" t="str">
        <f t="shared" si="176"/>
        <v xml:space="preserve">  </v>
      </c>
      <c r="D533" s="67" t="str">
        <f t="shared" si="177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5"/>
      <c r="K533" s="116"/>
      <c r="L533" s="116"/>
      <c r="M533" s="228">
        <f t="shared" si="174"/>
        <v>0</v>
      </c>
      <c r="N533" s="218">
        <v>6210</v>
      </c>
    </row>
    <row r="534" spans="1:14" x14ac:dyDescent="0.25">
      <c r="A534" s="48">
        <f t="shared" si="178"/>
        <v>4226</v>
      </c>
      <c r="B534" s="49" t="str">
        <f t="shared" si="175"/>
        <v xml:space="preserve"> </v>
      </c>
      <c r="C534" s="67" t="str">
        <f t="shared" si="176"/>
        <v xml:space="preserve">  </v>
      </c>
      <c r="D534" s="67" t="str">
        <f t="shared" si="177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5"/>
      <c r="K534" s="116"/>
      <c r="L534" s="116"/>
      <c r="M534" s="228">
        <f t="shared" si="174"/>
        <v>0</v>
      </c>
      <c r="N534" s="218">
        <v>7210</v>
      </c>
    </row>
    <row r="535" spans="1:14" x14ac:dyDescent="0.25">
      <c r="A535" s="48">
        <f t="shared" si="178"/>
        <v>4226</v>
      </c>
      <c r="B535" s="49" t="str">
        <f t="shared" si="175"/>
        <v xml:space="preserve"> </v>
      </c>
      <c r="C535" s="67" t="str">
        <f t="shared" si="176"/>
        <v xml:space="preserve">  </v>
      </c>
      <c r="D535" s="67" t="str">
        <f t="shared" si="177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6"/>
      <c r="K535" s="116"/>
      <c r="L535" s="116"/>
      <c r="M535" s="228">
        <f t="shared" si="174"/>
        <v>0</v>
      </c>
      <c r="N535" s="218">
        <v>8210</v>
      </c>
    </row>
    <row r="536" spans="1:14" x14ac:dyDescent="0.25">
      <c r="A536" s="48">
        <f t="shared" si="178"/>
        <v>4227</v>
      </c>
      <c r="B536" s="49" t="str">
        <f t="shared" si="175"/>
        <v xml:space="preserve"> </v>
      </c>
      <c r="C536" s="67" t="str">
        <f t="shared" si="176"/>
        <v xml:space="preserve">  </v>
      </c>
      <c r="D536" s="67" t="str">
        <f t="shared" si="177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4" t="s">
        <v>75</v>
      </c>
      <c r="K536" s="116">
        <v>1000</v>
      </c>
      <c r="L536" s="116"/>
      <c r="M536" s="228">
        <f t="shared" si="174"/>
        <v>1000</v>
      </c>
      <c r="N536" s="218">
        <v>3210</v>
      </c>
    </row>
    <row r="537" spans="1:14" x14ac:dyDescent="0.25">
      <c r="A537" s="48">
        <f t="shared" si="166"/>
        <v>4227</v>
      </c>
      <c r="B537" s="49" t="str">
        <f t="shared" si="175"/>
        <v xml:space="preserve"> </v>
      </c>
      <c r="C537" s="67" t="str">
        <f t="shared" si="176"/>
        <v xml:space="preserve">  </v>
      </c>
      <c r="D537" s="67" t="str">
        <f t="shared" si="177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5"/>
      <c r="K537" s="116"/>
      <c r="L537" s="116"/>
      <c r="M537" s="228">
        <f t="shared" si="174"/>
        <v>0</v>
      </c>
      <c r="N537" s="218">
        <v>4910</v>
      </c>
    </row>
    <row r="538" spans="1:14" x14ac:dyDescent="0.25">
      <c r="A538" s="48">
        <f t="shared" si="166"/>
        <v>4227</v>
      </c>
      <c r="B538" s="49" t="str">
        <f t="shared" si="175"/>
        <v xml:space="preserve"> </v>
      </c>
      <c r="C538" s="67" t="str">
        <f t="shared" si="176"/>
        <v xml:space="preserve">  </v>
      </c>
      <c r="D538" s="67" t="str">
        <f t="shared" si="177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5"/>
      <c r="K538" s="116">
        <v>7000</v>
      </c>
      <c r="L538" s="116"/>
      <c r="M538" s="228">
        <f t="shared" si="174"/>
        <v>7000</v>
      </c>
      <c r="N538" s="218">
        <v>5410</v>
      </c>
    </row>
    <row r="539" spans="1:14" x14ac:dyDescent="0.25">
      <c r="B539" s="49" t="str">
        <f t="shared" si="175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5"/>
      <c r="K539" s="116"/>
      <c r="L539" s="116"/>
      <c r="M539" s="228">
        <f t="shared" si="174"/>
        <v>0</v>
      </c>
      <c r="N539" s="218">
        <v>6210</v>
      </c>
    </row>
    <row r="540" spans="1:14" x14ac:dyDescent="0.25">
      <c r="B540" s="49" t="str">
        <f t="shared" si="175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5"/>
      <c r="K540" s="116"/>
      <c r="L540" s="116"/>
      <c r="M540" s="228">
        <f t="shared" si="174"/>
        <v>0</v>
      </c>
      <c r="N540" s="218">
        <v>7210</v>
      </c>
    </row>
    <row r="541" spans="1:14" x14ac:dyDescent="0.25">
      <c r="B541" s="49" t="str">
        <f t="shared" si="175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6"/>
      <c r="K541" s="116"/>
      <c r="L541" s="116"/>
      <c r="M541" s="228">
        <f t="shared" si="174"/>
        <v>0</v>
      </c>
      <c r="N541" s="218">
        <v>8210</v>
      </c>
    </row>
    <row r="542" spans="1:14" x14ac:dyDescent="0.25">
      <c r="B542" s="49" t="str">
        <f t="shared" si="175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79">SUM(K543:K548)</f>
        <v>0</v>
      </c>
      <c r="L542" s="72">
        <f t="shared" ref="L542:M542" si="180">SUM(L543:L548)</f>
        <v>0</v>
      </c>
      <c r="M542" s="225">
        <f t="shared" si="180"/>
        <v>0</v>
      </c>
      <c r="N542" s="218"/>
    </row>
    <row r="543" spans="1:14" x14ac:dyDescent="0.25">
      <c r="B543" s="49" t="str">
        <f t="shared" si="175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4" t="s">
        <v>77</v>
      </c>
      <c r="K543" s="116"/>
      <c r="L543" s="116"/>
      <c r="M543" s="228">
        <f t="shared" si="174"/>
        <v>0</v>
      </c>
      <c r="N543" s="218">
        <v>3210</v>
      </c>
    </row>
    <row r="544" spans="1:14" x14ac:dyDescent="0.25">
      <c r="B544" s="49" t="str">
        <f t="shared" si="175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5"/>
      <c r="K544" s="116"/>
      <c r="L544" s="116"/>
      <c r="M544" s="228">
        <f t="shared" si="174"/>
        <v>0</v>
      </c>
      <c r="N544" s="218">
        <v>4910</v>
      </c>
    </row>
    <row r="545" spans="1:14" x14ac:dyDescent="0.25">
      <c r="A545" s="48">
        <f t="shared" ref="A545:A656" si="181">G545</f>
        <v>4231</v>
      </c>
      <c r="B545" s="49" t="str">
        <f t="shared" si="175"/>
        <v xml:space="preserve"> </v>
      </c>
      <c r="C545" s="67" t="str">
        <f t="shared" ref="C545:C612" si="182">IF(H545&gt;0,LEFT(E545,3),"  ")</f>
        <v xml:space="preserve">  </v>
      </c>
      <c r="D545" s="67" t="str">
        <f t="shared" ref="D545:D612" si="183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5"/>
      <c r="K545" s="116"/>
      <c r="L545" s="116"/>
      <c r="M545" s="228">
        <f t="shared" si="174"/>
        <v>0</v>
      </c>
      <c r="N545" s="218">
        <v>5410</v>
      </c>
    </row>
    <row r="546" spans="1:14" x14ac:dyDescent="0.25">
      <c r="A546" s="48">
        <f t="shared" si="181"/>
        <v>4231</v>
      </c>
      <c r="B546" s="49" t="str">
        <f t="shared" si="175"/>
        <v xml:space="preserve"> </v>
      </c>
      <c r="C546" s="67" t="str">
        <f t="shared" si="182"/>
        <v xml:space="preserve">  </v>
      </c>
      <c r="D546" s="67" t="str">
        <f t="shared" si="183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5"/>
      <c r="K546" s="116"/>
      <c r="L546" s="116"/>
      <c r="M546" s="228">
        <f t="shared" si="174"/>
        <v>0</v>
      </c>
      <c r="N546" s="218">
        <v>6210</v>
      </c>
    </row>
    <row r="547" spans="1:14" x14ac:dyDescent="0.25">
      <c r="A547" s="48">
        <f t="shared" si="181"/>
        <v>4231</v>
      </c>
      <c r="B547" s="49" t="str">
        <f t="shared" si="175"/>
        <v xml:space="preserve"> </v>
      </c>
      <c r="C547" s="67" t="str">
        <f t="shared" si="182"/>
        <v xml:space="preserve">  </v>
      </c>
      <c r="D547" s="67" t="str">
        <f t="shared" si="183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5"/>
      <c r="K547" s="116"/>
      <c r="L547" s="116"/>
      <c r="M547" s="228">
        <f t="shared" si="174"/>
        <v>0</v>
      </c>
      <c r="N547" s="218">
        <v>7210</v>
      </c>
    </row>
    <row r="548" spans="1:14" x14ac:dyDescent="0.25">
      <c r="A548" s="48">
        <f t="shared" si="181"/>
        <v>4231</v>
      </c>
      <c r="B548" s="49">
        <f t="shared" si="175"/>
        <v>82</v>
      </c>
      <c r="C548" s="67" t="str">
        <f t="shared" si="182"/>
        <v>091</v>
      </c>
      <c r="D548" s="67" t="str">
        <f t="shared" si="183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6"/>
      <c r="K548" s="116"/>
      <c r="L548" s="116"/>
      <c r="M548" s="228">
        <f t="shared" si="174"/>
        <v>0</v>
      </c>
      <c r="N548" s="218">
        <v>8210</v>
      </c>
    </row>
    <row r="549" spans="1:14" ht="25.5" x14ac:dyDescent="0.25">
      <c r="A549" s="48">
        <f t="shared" si="181"/>
        <v>424</v>
      </c>
      <c r="B549" s="49" t="str">
        <f t="shared" si="175"/>
        <v xml:space="preserve"> </v>
      </c>
      <c r="C549" s="67" t="str">
        <f t="shared" si="182"/>
        <v xml:space="preserve">  </v>
      </c>
      <c r="D549" s="67" t="str">
        <f t="shared" si="183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4">SUM(K550:K561)</f>
        <v>31000</v>
      </c>
      <c r="L549" s="72">
        <f t="shared" ref="L549:M549" si="185">SUM(L550:L561)</f>
        <v>0</v>
      </c>
      <c r="M549" s="225">
        <f t="shared" si="185"/>
        <v>31000</v>
      </c>
      <c r="N549" s="218"/>
    </row>
    <row r="550" spans="1:14" x14ac:dyDescent="0.25">
      <c r="A550" s="48">
        <f t="shared" si="181"/>
        <v>4241</v>
      </c>
      <c r="B550" s="49" t="str">
        <f t="shared" si="175"/>
        <v xml:space="preserve"> </v>
      </c>
      <c r="C550" s="67" t="str">
        <f t="shared" si="182"/>
        <v xml:space="preserve">  </v>
      </c>
      <c r="D550" s="67" t="str">
        <f t="shared" si="183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4" t="s">
        <v>186</v>
      </c>
      <c r="K550" s="116">
        <v>1000</v>
      </c>
      <c r="L550" s="116"/>
      <c r="M550" s="228">
        <f t="shared" si="174"/>
        <v>1000</v>
      </c>
      <c r="N550" s="218">
        <v>3210</v>
      </c>
    </row>
    <row r="551" spans="1:14" x14ac:dyDescent="0.25">
      <c r="A551" s="48">
        <f t="shared" si="181"/>
        <v>4241</v>
      </c>
      <c r="B551" s="49" t="str">
        <f t="shared" si="175"/>
        <v xml:space="preserve"> </v>
      </c>
      <c r="C551" s="67" t="str">
        <f t="shared" si="182"/>
        <v xml:space="preserve">  </v>
      </c>
      <c r="D551" s="67" t="str">
        <f t="shared" si="183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5"/>
      <c r="K551" s="116"/>
      <c r="L551" s="116"/>
      <c r="M551" s="228">
        <f t="shared" si="174"/>
        <v>0</v>
      </c>
      <c r="N551" s="218">
        <v>4910</v>
      </c>
    </row>
    <row r="552" spans="1:14" x14ac:dyDescent="0.25">
      <c r="A552" s="48">
        <f t="shared" si="181"/>
        <v>4241</v>
      </c>
      <c r="B552" s="49" t="str">
        <f t="shared" si="175"/>
        <v xml:space="preserve"> </v>
      </c>
      <c r="C552" s="67" t="str">
        <f t="shared" si="182"/>
        <v xml:space="preserve">  </v>
      </c>
      <c r="D552" s="67" t="str">
        <f t="shared" si="183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5"/>
      <c r="K552" s="116">
        <v>30000</v>
      </c>
      <c r="L552" s="116"/>
      <c r="M552" s="228">
        <f t="shared" si="174"/>
        <v>30000</v>
      </c>
      <c r="N552" s="218">
        <v>5410</v>
      </c>
    </row>
    <row r="553" spans="1:14" x14ac:dyDescent="0.25">
      <c r="A553" s="48">
        <f t="shared" si="181"/>
        <v>4241</v>
      </c>
      <c r="B553" s="49" t="str">
        <f t="shared" si="175"/>
        <v xml:space="preserve"> </v>
      </c>
      <c r="C553" s="67" t="str">
        <f t="shared" si="182"/>
        <v xml:space="preserve">  </v>
      </c>
      <c r="D553" s="67" t="str">
        <f t="shared" si="183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5"/>
      <c r="K553" s="116"/>
      <c r="L553" s="116"/>
      <c r="M553" s="228">
        <f t="shared" si="174"/>
        <v>0</v>
      </c>
      <c r="N553" s="218">
        <v>6210</v>
      </c>
    </row>
    <row r="554" spans="1:14" x14ac:dyDescent="0.25">
      <c r="A554" s="48">
        <f t="shared" si="181"/>
        <v>4241</v>
      </c>
      <c r="B554" s="49">
        <f t="shared" si="175"/>
        <v>72</v>
      </c>
      <c r="C554" s="67" t="str">
        <f t="shared" si="182"/>
        <v>091</v>
      </c>
      <c r="D554" s="67" t="str">
        <f t="shared" si="183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5"/>
      <c r="K554" s="116"/>
      <c r="L554" s="116"/>
      <c r="M554" s="228">
        <f t="shared" si="174"/>
        <v>0</v>
      </c>
      <c r="N554" s="218">
        <v>7210</v>
      </c>
    </row>
    <row r="555" spans="1:14" x14ac:dyDescent="0.25">
      <c r="A555" s="48">
        <f t="shared" si="181"/>
        <v>4241</v>
      </c>
      <c r="B555" s="49" t="str">
        <f t="shared" si="175"/>
        <v xml:space="preserve"> </v>
      </c>
      <c r="C555" s="67" t="str">
        <f t="shared" si="182"/>
        <v xml:space="preserve">  </v>
      </c>
      <c r="D555" s="67" t="str">
        <f t="shared" si="183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6"/>
      <c r="K555" s="116"/>
      <c r="L555" s="116"/>
      <c r="M555" s="228">
        <f t="shared" si="174"/>
        <v>0</v>
      </c>
      <c r="N555" s="218">
        <v>8210</v>
      </c>
    </row>
    <row r="556" spans="1:14" x14ac:dyDescent="0.25">
      <c r="A556" s="48">
        <f t="shared" si="181"/>
        <v>4242</v>
      </c>
      <c r="B556" s="49" t="str">
        <f t="shared" si="175"/>
        <v xml:space="preserve"> </v>
      </c>
      <c r="C556" s="67" t="str">
        <f t="shared" si="182"/>
        <v xml:space="preserve">  </v>
      </c>
      <c r="D556" s="67" t="str">
        <f t="shared" si="183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4" t="s">
        <v>185</v>
      </c>
      <c r="K556" s="116"/>
      <c r="L556" s="116"/>
      <c r="M556" s="228">
        <f t="shared" si="174"/>
        <v>0</v>
      </c>
      <c r="N556" s="218">
        <v>3210</v>
      </c>
    </row>
    <row r="557" spans="1:14" x14ac:dyDescent="0.25">
      <c r="A557" s="48">
        <f t="shared" si="181"/>
        <v>4242</v>
      </c>
      <c r="B557" s="49" t="str">
        <f t="shared" si="175"/>
        <v xml:space="preserve"> </v>
      </c>
      <c r="C557" s="67" t="str">
        <f t="shared" si="182"/>
        <v xml:space="preserve">  </v>
      </c>
      <c r="D557" s="67" t="str">
        <f t="shared" si="183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5"/>
      <c r="K557" s="116"/>
      <c r="L557" s="116"/>
      <c r="M557" s="228">
        <f t="shared" si="174"/>
        <v>0</v>
      </c>
      <c r="N557" s="218">
        <v>4910</v>
      </c>
    </row>
    <row r="558" spans="1:14" x14ac:dyDescent="0.25">
      <c r="A558" s="48">
        <f t="shared" si="181"/>
        <v>4242</v>
      </c>
      <c r="B558" s="49" t="str">
        <f t="shared" si="175"/>
        <v xml:space="preserve"> </v>
      </c>
      <c r="C558" s="67" t="str">
        <f t="shared" si="182"/>
        <v xml:space="preserve">  </v>
      </c>
      <c r="D558" s="67" t="str">
        <f t="shared" si="183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5"/>
      <c r="K558" s="116"/>
      <c r="L558" s="116"/>
      <c r="M558" s="228">
        <f t="shared" si="174"/>
        <v>0</v>
      </c>
      <c r="N558" s="218">
        <v>5410</v>
      </c>
    </row>
    <row r="559" spans="1:14" x14ac:dyDescent="0.25">
      <c r="A559" s="48">
        <f t="shared" si="181"/>
        <v>4242</v>
      </c>
      <c r="B559" s="49" t="str">
        <f t="shared" si="175"/>
        <v xml:space="preserve"> </v>
      </c>
      <c r="C559" s="67" t="str">
        <f t="shared" si="182"/>
        <v xml:space="preserve">  </v>
      </c>
      <c r="D559" s="67" t="str">
        <f t="shared" si="183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5"/>
      <c r="K559" s="116"/>
      <c r="L559" s="116"/>
      <c r="M559" s="228">
        <f t="shared" si="174"/>
        <v>0</v>
      </c>
      <c r="N559" s="218">
        <v>6210</v>
      </c>
    </row>
    <row r="560" spans="1:14" x14ac:dyDescent="0.25">
      <c r="A560" s="48">
        <f t="shared" si="181"/>
        <v>4242</v>
      </c>
      <c r="B560" s="49">
        <f t="shared" si="175"/>
        <v>72</v>
      </c>
      <c r="C560" s="67" t="str">
        <f t="shared" si="182"/>
        <v>091</v>
      </c>
      <c r="D560" s="67" t="str">
        <f t="shared" si="183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5"/>
      <c r="K560" s="116"/>
      <c r="L560" s="116"/>
      <c r="M560" s="228">
        <f t="shared" si="174"/>
        <v>0</v>
      </c>
      <c r="N560" s="218">
        <v>7210</v>
      </c>
    </row>
    <row r="561" spans="1:14" x14ac:dyDescent="0.25">
      <c r="A561" s="48">
        <f t="shared" si="181"/>
        <v>4242</v>
      </c>
      <c r="B561" s="49" t="str">
        <f t="shared" si="175"/>
        <v xml:space="preserve"> </v>
      </c>
      <c r="C561" s="67" t="str">
        <f t="shared" si="182"/>
        <v xml:space="preserve">  </v>
      </c>
      <c r="D561" s="67" t="str">
        <f t="shared" si="183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6"/>
      <c r="K561" s="116"/>
      <c r="L561" s="116"/>
      <c r="M561" s="228">
        <f t="shared" si="174"/>
        <v>0</v>
      </c>
      <c r="N561" s="218">
        <v>8210</v>
      </c>
    </row>
    <row r="562" spans="1:14" x14ac:dyDescent="0.25">
      <c r="A562" s="48">
        <f t="shared" si="181"/>
        <v>425</v>
      </c>
      <c r="B562" s="49" t="str">
        <f t="shared" si="175"/>
        <v xml:space="preserve"> </v>
      </c>
      <c r="C562" s="67" t="str">
        <f t="shared" si="182"/>
        <v xml:space="preserve">  </v>
      </c>
      <c r="D562" s="67" t="str">
        <f t="shared" si="183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6">SUM(K563:K568)</f>
        <v>0</v>
      </c>
      <c r="L562" s="72">
        <f t="shared" ref="L562:M562" si="187">SUM(L563:L568)</f>
        <v>0</v>
      </c>
      <c r="M562" s="225">
        <f t="shared" si="187"/>
        <v>0</v>
      </c>
      <c r="N562" s="218"/>
    </row>
    <row r="563" spans="1:14" x14ac:dyDescent="0.25">
      <c r="A563" s="48">
        <f t="shared" si="181"/>
        <v>4251</v>
      </c>
      <c r="B563" s="49" t="str">
        <f t="shared" si="175"/>
        <v xml:space="preserve"> </v>
      </c>
      <c r="C563" s="67" t="str">
        <f t="shared" si="182"/>
        <v xml:space="preserve">  </v>
      </c>
      <c r="D563" s="67" t="str">
        <f t="shared" si="183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4" t="s">
        <v>245</v>
      </c>
      <c r="K563" s="116"/>
      <c r="L563" s="116"/>
      <c r="M563" s="228">
        <f t="shared" si="174"/>
        <v>0</v>
      </c>
      <c r="N563" s="218">
        <v>3210</v>
      </c>
    </row>
    <row r="564" spans="1:14" x14ac:dyDescent="0.25">
      <c r="A564" s="48">
        <f t="shared" si="181"/>
        <v>4251</v>
      </c>
      <c r="B564" s="49" t="str">
        <f t="shared" si="175"/>
        <v xml:space="preserve"> </v>
      </c>
      <c r="C564" s="67" t="str">
        <f t="shared" si="182"/>
        <v xml:space="preserve">  </v>
      </c>
      <c r="D564" s="67" t="str">
        <f t="shared" si="183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5"/>
      <c r="K564" s="116"/>
      <c r="L564" s="116"/>
      <c r="M564" s="228">
        <f t="shared" si="174"/>
        <v>0</v>
      </c>
      <c r="N564" s="218">
        <v>4910</v>
      </c>
    </row>
    <row r="565" spans="1:14" x14ac:dyDescent="0.25">
      <c r="A565" s="48">
        <f t="shared" si="181"/>
        <v>4251</v>
      </c>
      <c r="B565" s="49" t="str">
        <f t="shared" si="175"/>
        <v xml:space="preserve"> </v>
      </c>
      <c r="C565" s="67" t="str">
        <f t="shared" si="182"/>
        <v xml:space="preserve">  </v>
      </c>
      <c r="D565" s="67" t="str">
        <f t="shared" si="183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5"/>
      <c r="K565" s="116"/>
      <c r="L565" s="116"/>
      <c r="M565" s="228">
        <f t="shared" ref="M565:M568" si="188">K565+L565</f>
        <v>0</v>
      </c>
      <c r="N565" s="218">
        <v>5410</v>
      </c>
    </row>
    <row r="566" spans="1:14" x14ac:dyDescent="0.25">
      <c r="A566" s="48">
        <f>G566</f>
        <v>4251</v>
      </c>
      <c r="B566" s="49">
        <f t="shared" si="175"/>
        <v>62</v>
      </c>
      <c r="C566" s="67" t="str">
        <f t="shared" si="182"/>
        <v>091</v>
      </c>
      <c r="D566" s="67" t="str">
        <f t="shared" si="183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5"/>
      <c r="K566" s="116"/>
      <c r="L566" s="116"/>
      <c r="M566" s="228">
        <f t="shared" si="188"/>
        <v>0</v>
      </c>
      <c r="N566" s="218">
        <v>6210</v>
      </c>
    </row>
    <row r="567" spans="1:14" x14ac:dyDescent="0.25">
      <c r="A567" s="48">
        <f t="shared" ref="A567:A571" si="189">G567</f>
        <v>4251</v>
      </c>
      <c r="B567" s="49" t="str">
        <f t="shared" si="175"/>
        <v xml:space="preserve"> </v>
      </c>
      <c r="C567" s="67" t="str">
        <f t="shared" si="182"/>
        <v xml:space="preserve">  </v>
      </c>
      <c r="D567" s="67" t="str">
        <f t="shared" si="183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5"/>
      <c r="K567" s="116"/>
      <c r="L567" s="116"/>
      <c r="M567" s="228">
        <f t="shared" si="188"/>
        <v>0</v>
      </c>
      <c r="N567" s="218">
        <v>7210</v>
      </c>
    </row>
    <row r="568" spans="1:14" x14ac:dyDescent="0.25">
      <c r="A568" s="48">
        <f t="shared" si="189"/>
        <v>4251</v>
      </c>
      <c r="B568" s="49" t="str">
        <f t="shared" si="175"/>
        <v xml:space="preserve"> </v>
      </c>
      <c r="C568" s="67" t="str">
        <f t="shared" si="182"/>
        <v xml:space="preserve">  </v>
      </c>
      <c r="D568" s="67" t="str">
        <f t="shared" si="183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6"/>
      <c r="K568" s="116"/>
      <c r="L568" s="116"/>
      <c r="M568" s="228">
        <f t="shared" si="188"/>
        <v>0</v>
      </c>
      <c r="N568" s="218">
        <v>8210</v>
      </c>
    </row>
    <row r="569" spans="1:14" x14ac:dyDescent="0.25">
      <c r="A569" s="48">
        <f t="shared" si="189"/>
        <v>0</v>
      </c>
      <c r="B569" s="49" t="str">
        <f t="shared" si="175"/>
        <v xml:space="preserve"> </v>
      </c>
      <c r="C569" s="67" t="str">
        <f t="shared" si="182"/>
        <v xml:space="preserve">  </v>
      </c>
      <c r="D569" s="67" t="str">
        <f t="shared" si="183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5.5" hidden="1" x14ac:dyDescent="0.25">
      <c r="A570" s="48" t="str">
        <f t="shared" si="189"/>
        <v>A 7011 02</v>
      </c>
      <c r="B570" s="49" t="str">
        <f t="shared" si="175"/>
        <v xml:space="preserve"> </v>
      </c>
      <c r="C570" s="67" t="str">
        <f t="shared" si="182"/>
        <v xml:space="preserve">  </v>
      </c>
      <c r="D570" s="67" t="str">
        <f t="shared" si="183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0">SUM(K577,K907,K1016)</f>
        <v>0</v>
      </c>
      <c r="L570" s="81">
        <f t="shared" ref="L570:M570" si="191">SUM(L577,L907,L1016)</f>
        <v>0</v>
      </c>
      <c r="M570" s="229">
        <f t="shared" si="191"/>
        <v>0</v>
      </c>
      <c r="N570" s="222"/>
    </row>
    <row r="571" spans="1:14" ht="25.5" hidden="1" x14ac:dyDescent="0.25">
      <c r="A571" s="48">
        <f t="shared" si="189"/>
        <v>32</v>
      </c>
      <c r="B571" s="49" t="str">
        <f t="shared" si="175"/>
        <v xml:space="preserve"> </v>
      </c>
      <c r="C571" s="67" t="str">
        <f t="shared" si="182"/>
        <v xml:space="preserve">  </v>
      </c>
      <c r="D571" s="67" t="str">
        <f t="shared" si="183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SUMIF($F577:$F1031,$G571,K$577:K1031)</f>
        <v>0</v>
      </c>
      <c r="L571" s="89">
        <f>SUMIF($F577:$F1031,$G571,L$577:L1031)</f>
        <v>0</v>
      </c>
      <c r="M571" s="89">
        <f>SUMIF($F577:$F1031,$G571,M$577:M1031)</f>
        <v>0</v>
      </c>
      <c r="N571" s="222"/>
    </row>
    <row r="572" spans="1:14" ht="25.5" hidden="1" x14ac:dyDescent="0.25">
      <c r="A572" s="48">
        <f t="shared" si="181"/>
        <v>49</v>
      </c>
      <c r="B572" s="49" t="str">
        <f t="shared" si="175"/>
        <v xml:space="preserve"> </v>
      </c>
      <c r="C572" s="67" t="str">
        <f t="shared" si="182"/>
        <v xml:space="preserve">  </v>
      </c>
      <c r="D572" s="67" t="str">
        <f t="shared" si="183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2">SUMIF($F577:$F1031,$G572,K577:K1031)</f>
        <v>0</v>
      </c>
      <c r="L572" s="89">
        <f t="shared" ref="L572:M572" si="193">SUMIF($F577:$F1031,$G572,L577:L1031)</f>
        <v>0</v>
      </c>
      <c r="M572" s="224">
        <f t="shared" si="193"/>
        <v>0</v>
      </c>
      <c r="N572" s="222"/>
    </row>
    <row r="573" spans="1:14" hidden="1" x14ac:dyDescent="0.25">
      <c r="A573" s="48">
        <f t="shared" si="181"/>
        <v>54</v>
      </c>
      <c r="B573" s="49">
        <f t="shared" si="175"/>
        <v>0</v>
      </c>
      <c r="C573" s="67" t="str">
        <f t="shared" si="182"/>
        <v/>
      </c>
      <c r="D573" s="67" t="str">
        <f t="shared" si="183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4">SUMIF($F577:$F1031,$G573,K577:K1031)</f>
        <v>0</v>
      </c>
      <c r="L573" s="89">
        <f t="shared" ref="L573:M573" si="195">SUMIF($F577:$F1031,$G573,L577:L1031)</f>
        <v>0</v>
      </c>
      <c r="M573" s="224">
        <f t="shared" si="195"/>
        <v>0</v>
      </c>
      <c r="N573" s="222"/>
    </row>
    <row r="574" spans="1:14" hidden="1" x14ac:dyDescent="0.25">
      <c r="A574" s="48">
        <f t="shared" si="181"/>
        <v>62</v>
      </c>
      <c r="B574" s="49" t="str">
        <f t="shared" si="175"/>
        <v xml:space="preserve"> </v>
      </c>
      <c r="C574" s="67" t="str">
        <f t="shared" si="182"/>
        <v xml:space="preserve">  </v>
      </c>
      <c r="D574" s="67" t="str">
        <f t="shared" si="183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6">SUMIF($F577:$F1031,$G574,K577:K1031)</f>
        <v>0</v>
      </c>
      <c r="L574" s="89">
        <f t="shared" ref="L574:M574" si="197">SUMIF($F577:$F1031,$G574,L577:L1031)</f>
        <v>0</v>
      </c>
      <c r="M574" s="224">
        <f t="shared" si="197"/>
        <v>0</v>
      </c>
      <c r="N574" s="222"/>
    </row>
    <row r="575" spans="1:14" ht="51" hidden="1" x14ac:dyDescent="0.25">
      <c r="A575" s="48">
        <f t="shared" si="181"/>
        <v>72</v>
      </c>
      <c r="B575" s="49" t="str">
        <f t="shared" si="175"/>
        <v xml:space="preserve"> </v>
      </c>
      <c r="C575" s="67" t="str">
        <f t="shared" si="182"/>
        <v xml:space="preserve">  </v>
      </c>
      <c r="D575" s="67" t="str">
        <f t="shared" si="183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8">SUMIF($F577:$F1031,$G575,K577:K1031)</f>
        <v>0</v>
      </c>
      <c r="L575" s="89">
        <f t="shared" ref="L575:M575" si="199">SUMIF($F577:$F1031,$G575,L577:L1031)</f>
        <v>0</v>
      </c>
      <c r="M575" s="224">
        <f t="shared" si="199"/>
        <v>0</v>
      </c>
      <c r="N575" s="222"/>
    </row>
    <row r="576" spans="1:14" ht="25.5" hidden="1" x14ac:dyDescent="0.25">
      <c r="A576" s="48">
        <f t="shared" si="181"/>
        <v>82</v>
      </c>
      <c r="B576" s="49" t="str">
        <f t="shared" si="175"/>
        <v xml:space="preserve"> </v>
      </c>
      <c r="C576" s="67" t="str">
        <f t="shared" si="182"/>
        <v xml:space="preserve">  </v>
      </c>
      <c r="D576" s="67" t="str">
        <f t="shared" si="183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0">SUMIF($F577:$F1031,$G576,K577:K1031)</f>
        <v>0</v>
      </c>
      <c r="L576" s="89">
        <f t="shared" ref="L576:M576" si="201">SUMIF($F577:$F1031,$G576,L577:L1031)</f>
        <v>0</v>
      </c>
      <c r="M576" s="224">
        <f t="shared" si="201"/>
        <v>0</v>
      </c>
      <c r="N576" s="222"/>
    </row>
    <row r="577" spans="1:14" hidden="1" x14ac:dyDescent="0.25">
      <c r="A577" s="48">
        <f t="shared" si="181"/>
        <v>3</v>
      </c>
      <c r="B577" s="49" t="str">
        <f t="shared" si="175"/>
        <v xml:space="preserve"> </v>
      </c>
      <c r="C577" s="67" t="str">
        <f t="shared" si="182"/>
        <v xml:space="preserve">  </v>
      </c>
      <c r="D577" s="67" t="str">
        <f t="shared" si="183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2">SUM(K578,K624,K792,K825,K893,K879,K833)</f>
        <v>0</v>
      </c>
      <c r="L577" s="72">
        <f t="shared" ref="L577:M577" si="203">SUM(L578,L624,L792,L825,L893,L879,L833)</f>
        <v>0</v>
      </c>
      <c r="M577" s="225">
        <f t="shared" si="203"/>
        <v>0</v>
      </c>
      <c r="N577" s="222"/>
    </row>
    <row r="578" spans="1:14" hidden="1" x14ac:dyDescent="0.25">
      <c r="A578" s="48">
        <f t="shared" si="181"/>
        <v>31</v>
      </c>
      <c r="B578" s="49" t="str">
        <f t="shared" si="175"/>
        <v xml:space="preserve"> </v>
      </c>
      <c r="C578" s="67" t="str">
        <f t="shared" si="182"/>
        <v xml:space="preserve">  </v>
      </c>
      <c r="D578" s="67" t="str">
        <f t="shared" si="183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4">SUM(K579,K604,K611)</f>
        <v>0</v>
      </c>
      <c r="L578" s="72">
        <f t="shared" ref="L578:M578" si="205">SUM(L579,L604,L611)</f>
        <v>0</v>
      </c>
      <c r="M578" s="225">
        <f t="shared" si="205"/>
        <v>0</v>
      </c>
      <c r="N578" s="218"/>
    </row>
    <row r="579" spans="1:14" hidden="1" x14ac:dyDescent="0.25">
      <c r="A579" s="48">
        <f t="shared" si="181"/>
        <v>311</v>
      </c>
      <c r="B579" s="49" t="str">
        <f t="shared" si="175"/>
        <v xml:space="preserve"> </v>
      </c>
      <c r="C579" s="67" t="str">
        <f t="shared" si="182"/>
        <v xml:space="preserve">  </v>
      </c>
      <c r="D579" s="67" t="str">
        <f t="shared" si="183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6">SUM(K580:K603)</f>
        <v>0</v>
      </c>
      <c r="L579" s="72">
        <f t="shared" ref="L579:M579" si="207">SUM(L580:L603)</f>
        <v>0</v>
      </c>
      <c r="M579" s="225">
        <f t="shared" si="207"/>
        <v>0</v>
      </c>
      <c r="N579" s="218"/>
    </row>
    <row r="580" spans="1:14" ht="25.5" hidden="1" customHeight="1" x14ac:dyDescent="0.25">
      <c r="A580" s="48">
        <f t="shared" si="181"/>
        <v>3111</v>
      </c>
      <c r="B580" s="49">
        <f t="shared" si="175"/>
        <v>32</v>
      </c>
      <c r="C580" s="67" t="str">
        <f t="shared" si="182"/>
        <v>092</v>
      </c>
      <c r="D580" s="67" t="str">
        <f t="shared" si="183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4" t="s">
        <v>130</v>
      </c>
      <c r="K580" s="116"/>
      <c r="L580" s="116"/>
      <c r="M580" s="228">
        <f>K580+L580</f>
        <v>0</v>
      </c>
      <c r="N580" s="218">
        <v>3210</v>
      </c>
    </row>
    <row r="581" spans="1:14" hidden="1" x14ac:dyDescent="0.25">
      <c r="A581" s="48">
        <f t="shared" si="181"/>
        <v>3111</v>
      </c>
      <c r="B581" s="49" t="str">
        <f t="shared" si="175"/>
        <v xml:space="preserve"> </v>
      </c>
      <c r="C581" s="67" t="str">
        <f t="shared" si="182"/>
        <v xml:space="preserve">  </v>
      </c>
      <c r="D581" s="67" t="str">
        <f t="shared" si="183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5"/>
      <c r="K581" s="116"/>
      <c r="L581" s="116"/>
      <c r="M581" s="228">
        <f t="shared" ref="M581:M610" si="208">K581+L581</f>
        <v>0</v>
      </c>
      <c r="N581" s="218">
        <v>4910</v>
      </c>
    </row>
    <row r="582" spans="1:14" hidden="1" x14ac:dyDescent="0.25">
      <c r="A582" s="48">
        <f t="shared" si="181"/>
        <v>3111</v>
      </c>
      <c r="B582" s="49" t="str">
        <f t="shared" si="175"/>
        <v xml:space="preserve"> </v>
      </c>
      <c r="C582" s="67" t="str">
        <f t="shared" si="182"/>
        <v xml:space="preserve">  </v>
      </c>
      <c r="D582" s="67" t="str">
        <f t="shared" si="183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5"/>
      <c r="K582" s="116"/>
      <c r="L582" s="116"/>
      <c r="M582" s="228">
        <f t="shared" si="208"/>
        <v>0</v>
      </c>
      <c r="N582" s="218">
        <v>5410</v>
      </c>
    </row>
    <row r="583" spans="1:14" hidden="1" x14ac:dyDescent="0.25">
      <c r="A583" s="48">
        <f t="shared" si="181"/>
        <v>3111</v>
      </c>
      <c r="B583" s="49" t="str">
        <f t="shared" si="175"/>
        <v xml:space="preserve"> </v>
      </c>
      <c r="C583" s="67" t="str">
        <f t="shared" si="182"/>
        <v xml:space="preserve">  </v>
      </c>
      <c r="D583" s="67" t="str">
        <f t="shared" si="183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5"/>
      <c r="K583" s="116"/>
      <c r="L583" s="116"/>
      <c r="M583" s="228">
        <f t="shared" si="208"/>
        <v>0</v>
      </c>
      <c r="N583" s="218">
        <v>6210</v>
      </c>
    </row>
    <row r="584" spans="1:14" hidden="1" x14ac:dyDescent="0.25">
      <c r="A584" s="48">
        <f t="shared" si="181"/>
        <v>3111</v>
      </c>
      <c r="B584" s="49" t="str">
        <f t="shared" si="175"/>
        <v xml:space="preserve"> </v>
      </c>
      <c r="C584" s="67" t="str">
        <f t="shared" si="182"/>
        <v xml:space="preserve">  </v>
      </c>
      <c r="D584" s="67" t="str">
        <f t="shared" si="183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5"/>
      <c r="K584" s="116"/>
      <c r="L584" s="116"/>
      <c r="M584" s="228">
        <f t="shared" si="208"/>
        <v>0</v>
      </c>
      <c r="N584" s="218">
        <v>7210</v>
      </c>
    </row>
    <row r="585" spans="1:14" hidden="1" x14ac:dyDescent="0.25">
      <c r="A585" s="48">
        <f t="shared" si="181"/>
        <v>3111</v>
      </c>
      <c r="B585" s="49" t="str">
        <f t="shared" si="175"/>
        <v xml:space="preserve"> </v>
      </c>
      <c r="C585" s="67" t="str">
        <f t="shared" si="182"/>
        <v xml:space="preserve">  </v>
      </c>
      <c r="D585" s="67" t="str">
        <f t="shared" si="183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6"/>
      <c r="K585" s="116"/>
      <c r="L585" s="116"/>
      <c r="M585" s="228">
        <f t="shared" si="208"/>
        <v>0</v>
      </c>
      <c r="N585" s="218">
        <v>8210</v>
      </c>
    </row>
    <row r="586" spans="1:14" ht="25.5" hidden="1" customHeight="1" x14ac:dyDescent="0.25">
      <c r="A586" s="48">
        <f t="shared" si="181"/>
        <v>3112</v>
      </c>
      <c r="B586" s="49">
        <f t="shared" si="175"/>
        <v>32</v>
      </c>
      <c r="C586" s="67" t="str">
        <f t="shared" si="182"/>
        <v>092</v>
      </c>
      <c r="D586" s="67" t="str">
        <f t="shared" si="183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4" t="s">
        <v>231</v>
      </c>
      <c r="K586" s="116"/>
      <c r="L586" s="116"/>
      <c r="M586" s="228">
        <f t="shared" si="208"/>
        <v>0</v>
      </c>
      <c r="N586" s="218">
        <v>3210</v>
      </c>
    </row>
    <row r="587" spans="1:14" hidden="1" x14ac:dyDescent="0.25">
      <c r="A587" s="48">
        <f t="shared" si="181"/>
        <v>3112</v>
      </c>
      <c r="B587" s="49" t="str">
        <f t="shared" si="175"/>
        <v xml:space="preserve"> </v>
      </c>
      <c r="C587" s="67" t="str">
        <f t="shared" si="182"/>
        <v xml:space="preserve">  </v>
      </c>
      <c r="D587" s="67" t="str">
        <f t="shared" si="183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5"/>
      <c r="K587" s="116"/>
      <c r="L587" s="116"/>
      <c r="M587" s="228">
        <f t="shared" si="208"/>
        <v>0</v>
      </c>
      <c r="N587" s="218">
        <v>4910</v>
      </c>
    </row>
    <row r="588" spans="1:14" hidden="1" x14ac:dyDescent="0.25">
      <c r="A588" s="48">
        <f t="shared" si="181"/>
        <v>3112</v>
      </c>
      <c r="B588" s="49" t="str">
        <f t="shared" si="175"/>
        <v xml:space="preserve"> </v>
      </c>
      <c r="C588" s="67" t="str">
        <f t="shared" si="182"/>
        <v xml:space="preserve">  </v>
      </c>
      <c r="D588" s="67" t="str">
        <f t="shared" si="183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5"/>
      <c r="K588" s="116"/>
      <c r="L588" s="116"/>
      <c r="M588" s="228">
        <f t="shared" si="208"/>
        <v>0</v>
      </c>
      <c r="N588" s="218">
        <v>5410</v>
      </c>
    </row>
    <row r="589" spans="1:14" hidden="1" x14ac:dyDescent="0.25">
      <c r="A589" s="48">
        <f t="shared" si="181"/>
        <v>3112</v>
      </c>
      <c r="B589" s="49" t="str">
        <f t="shared" si="175"/>
        <v xml:space="preserve"> </v>
      </c>
      <c r="C589" s="67" t="str">
        <f t="shared" si="182"/>
        <v xml:space="preserve">  </v>
      </c>
      <c r="D589" s="67" t="str">
        <f t="shared" si="183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5"/>
      <c r="K589" s="116"/>
      <c r="L589" s="116"/>
      <c r="M589" s="228">
        <f t="shared" si="208"/>
        <v>0</v>
      </c>
      <c r="N589" s="218">
        <v>6210</v>
      </c>
    </row>
    <row r="590" spans="1:14" hidden="1" x14ac:dyDescent="0.25">
      <c r="A590" s="48">
        <f t="shared" si="181"/>
        <v>3112</v>
      </c>
      <c r="B590" s="49" t="str">
        <f t="shared" si="175"/>
        <v xml:space="preserve"> </v>
      </c>
      <c r="C590" s="67" t="str">
        <f t="shared" si="182"/>
        <v xml:space="preserve">  </v>
      </c>
      <c r="D590" s="67" t="str">
        <f t="shared" si="183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5"/>
      <c r="K590" s="116"/>
      <c r="L590" s="116"/>
      <c r="M590" s="228">
        <f t="shared" si="208"/>
        <v>0</v>
      </c>
      <c r="N590" s="218">
        <v>7210</v>
      </c>
    </row>
    <row r="591" spans="1:14" hidden="1" x14ac:dyDescent="0.25">
      <c r="A591" s="48">
        <f t="shared" si="181"/>
        <v>3112</v>
      </c>
      <c r="B591" s="49" t="str">
        <f t="shared" si="175"/>
        <v xml:space="preserve"> </v>
      </c>
      <c r="C591" s="67" t="str">
        <f t="shared" si="182"/>
        <v xml:space="preserve">  </v>
      </c>
      <c r="D591" s="67" t="str">
        <f t="shared" si="183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6"/>
      <c r="K591" s="116"/>
      <c r="L591" s="116"/>
      <c r="M591" s="228">
        <f t="shared" si="208"/>
        <v>0</v>
      </c>
      <c r="N591" s="218">
        <v>8210</v>
      </c>
    </row>
    <row r="592" spans="1:14" hidden="1" x14ac:dyDescent="0.25">
      <c r="A592" s="48">
        <f t="shared" si="181"/>
        <v>3113</v>
      </c>
      <c r="B592" s="49" t="str">
        <f t="shared" si="175"/>
        <v xml:space="preserve"> </v>
      </c>
      <c r="C592" s="67" t="str">
        <f t="shared" si="182"/>
        <v xml:space="preserve">  </v>
      </c>
      <c r="D592" s="67" t="str">
        <f t="shared" si="183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4" t="s">
        <v>221</v>
      </c>
      <c r="K592" s="116"/>
      <c r="L592" s="116"/>
      <c r="M592" s="228">
        <f t="shared" si="208"/>
        <v>0</v>
      </c>
      <c r="N592" s="218">
        <v>3210</v>
      </c>
    </row>
    <row r="593" spans="1:14" hidden="1" x14ac:dyDescent="0.25">
      <c r="A593" s="48">
        <f t="shared" si="181"/>
        <v>3113</v>
      </c>
      <c r="B593" s="49" t="str">
        <f t="shared" si="175"/>
        <v xml:space="preserve"> </v>
      </c>
      <c r="C593" s="67" t="str">
        <f t="shared" si="182"/>
        <v xml:space="preserve">  </v>
      </c>
      <c r="D593" s="67" t="str">
        <f t="shared" si="183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5"/>
      <c r="K593" s="116"/>
      <c r="L593" s="116"/>
      <c r="M593" s="228">
        <f t="shared" si="208"/>
        <v>0</v>
      </c>
      <c r="N593" s="218">
        <v>4910</v>
      </c>
    </row>
    <row r="594" spans="1:14" hidden="1" x14ac:dyDescent="0.25">
      <c r="A594" s="48">
        <f t="shared" si="181"/>
        <v>3113</v>
      </c>
      <c r="B594" s="49">
        <f t="shared" si="175"/>
        <v>54</v>
      </c>
      <c r="C594" s="67" t="str">
        <f t="shared" si="182"/>
        <v>092</v>
      </c>
      <c r="D594" s="67" t="str">
        <f t="shared" si="183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5"/>
      <c r="K594" s="116"/>
      <c r="L594" s="116"/>
      <c r="M594" s="228">
        <f t="shared" si="208"/>
        <v>0</v>
      </c>
      <c r="N594" s="218">
        <v>5410</v>
      </c>
    </row>
    <row r="595" spans="1:14" hidden="1" x14ac:dyDescent="0.25">
      <c r="A595" s="48">
        <f t="shared" si="181"/>
        <v>3113</v>
      </c>
      <c r="B595" s="49" t="str">
        <f t="shared" si="175"/>
        <v xml:space="preserve"> </v>
      </c>
      <c r="C595" s="67" t="str">
        <f t="shared" si="182"/>
        <v xml:space="preserve">  </v>
      </c>
      <c r="D595" s="67" t="str">
        <f t="shared" si="183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5"/>
      <c r="K595" s="116"/>
      <c r="L595" s="116"/>
      <c r="M595" s="228">
        <f t="shared" si="208"/>
        <v>0</v>
      </c>
      <c r="N595" s="218">
        <v>6210</v>
      </c>
    </row>
    <row r="596" spans="1:14" hidden="1" x14ac:dyDescent="0.25">
      <c r="A596" s="48">
        <f t="shared" si="181"/>
        <v>3113</v>
      </c>
      <c r="B596" s="49" t="str">
        <f t="shared" si="175"/>
        <v xml:space="preserve"> </v>
      </c>
      <c r="C596" s="67" t="str">
        <f t="shared" si="182"/>
        <v xml:space="preserve">  </v>
      </c>
      <c r="D596" s="67" t="str">
        <f t="shared" si="183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5"/>
      <c r="K596" s="116"/>
      <c r="L596" s="116"/>
      <c r="M596" s="228">
        <f t="shared" si="208"/>
        <v>0</v>
      </c>
      <c r="N596" s="218">
        <v>7210</v>
      </c>
    </row>
    <row r="597" spans="1:14" hidden="1" x14ac:dyDescent="0.25">
      <c r="A597" s="48">
        <f t="shared" si="181"/>
        <v>3113</v>
      </c>
      <c r="B597" s="49" t="str">
        <f t="shared" si="175"/>
        <v xml:space="preserve"> </v>
      </c>
      <c r="C597" s="67" t="str">
        <f t="shared" si="182"/>
        <v xml:space="preserve">  </v>
      </c>
      <c r="D597" s="67" t="str">
        <f t="shared" si="183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6"/>
      <c r="K597" s="116"/>
      <c r="L597" s="116"/>
      <c r="M597" s="228">
        <f t="shared" si="208"/>
        <v>0</v>
      </c>
      <c r="N597" s="218">
        <v>8210</v>
      </c>
    </row>
    <row r="598" spans="1:14" hidden="1" x14ac:dyDescent="0.25">
      <c r="A598" s="48">
        <f t="shared" si="181"/>
        <v>3114</v>
      </c>
      <c r="B598" s="49" t="str">
        <f t="shared" si="175"/>
        <v xml:space="preserve"> </v>
      </c>
      <c r="C598" s="67" t="str">
        <f t="shared" si="182"/>
        <v xml:space="preserve">  </v>
      </c>
      <c r="D598" s="67" t="str">
        <f t="shared" si="183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4" t="s">
        <v>222</v>
      </c>
      <c r="K598" s="116"/>
      <c r="L598" s="116"/>
      <c r="M598" s="228">
        <f t="shared" si="208"/>
        <v>0</v>
      </c>
      <c r="N598" s="218">
        <v>3210</v>
      </c>
    </row>
    <row r="599" spans="1:14" hidden="1" x14ac:dyDescent="0.25">
      <c r="A599" s="48">
        <f t="shared" si="181"/>
        <v>3114</v>
      </c>
      <c r="B599" s="49" t="str">
        <f t="shared" si="175"/>
        <v xml:space="preserve"> </v>
      </c>
      <c r="C599" s="67" t="str">
        <f t="shared" si="182"/>
        <v xml:space="preserve">  </v>
      </c>
      <c r="D599" s="67" t="str">
        <f t="shared" si="183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5"/>
      <c r="K599" s="116"/>
      <c r="L599" s="116"/>
      <c r="M599" s="228">
        <f t="shared" si="208"/>
        <v>0</v>
      </c>
      <c r="N599" s="218">
        <v>4910</v>
      </c>
    </row>
    <row r="600" spans="1:14" ht="25.5" hidden="1" customHeight="1" x14ac:dyDescent="0.25">
      <c r="A600" s="48">
        <f t="shared" si="181"/>
        <v>3114</v>
      </c>
      <c r="B600" s="49">
        <f t="shared" si="175"/>
        <v>54</v>
      </c>
      <c r="C600" s="67" t="str">
        <f t="shared" si="182"/>
        <v>092</v>
      </c>
      <c r="D600" s="67" t="str">
        <f t="shared" si="183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5"/>
      <c r="K600" s="116"/>
      <c r="L600" s="116"/>
      <c r="M600" s="228">
        <f t="shared" si="208"/>
        <v>0</v>
      </c>
      <c r="N600" s="218">
        <v>5410</v>
      </c>
    </row>
    <row r="601" spans="1:14" hidden="1" x14ac:dyDescent="0.25">
      <c r="A601" s="48">
        <f t="shared" si="181"/>
        <v>3114</v>
      </c>
      <c r="B601" s="49" t="str">
        <f t="shared" si="175"/>
        <v xml:space="preserve"> </v>
      </c>
      <c r="C601" s="67" t="str">
        <f t="shared" si="182"/>
        <v xml:space="preserve">  </v>
      </c>
      <c r="D601" s="67" t="str">
        <f t="shared" si="183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5"/>
      <c r="K601" s="116"/>
      <c r="L601" s="116"/>
      <c r="M601" s="228">
        <f t="shared" si="208"/>
        <v>0</v>
      </c>
      <c r="N601" s="218">
        <v>6210</v>
      </c>
    </row>
    <row r="602" spans="1:14" hidden="1" x14ac:dyDescent="0.25">
      <c r="A602" s="48">
        <f t="shared" si="181"/>
        <v>3114</v>
      </c>
      <c r="B602" s="49" t="str">
        <f t="shared" si="175"/>
        <v xml:space="preserve"> </v>
      </c>
      <c r="C602" s="67" t="str">
        <f t="shared" si="182"/>
        <v xml:space="preserve">  </v>
      </c>
      <c r="D602" s="67" t="str">
        <f t="shared" si="183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5"/>
      <c r="K602" s="116"/>
      <c r="L602" s="116"/>
      <c r="M602" s="228">
        <f t="shared" si="208"/>
        <v>0</v>
      </c>
      <c r="N602" s="218">
        <v>7210</v>
      </c>
    </row>
    <row r="603" spans="1:14" hidden="1" x14ac:dyDescent="0.25">
      <c r="A603" s="48">
        <f t="shared" si="181"/>
        <v>3114</v>
      </c>
      <c r="B603" s="49" t="str">
        <f t="shared" si="175"/>
        <v xml:space="preserve"> </v>
      </c>
      <c r="C603" s="67" t="str">
        <f t="shared" si="182"/>
        <v xml:space="preserve">  </v>
      </c>
      <c r="D603" s="67" t="str">
        <f t="shared" si="183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6"/>
      <c r="K603" s="116"/>
      <c r="L603" s="116"/>
      <c r="M603" s="228">
        <f t="shared" si="208"/>
        <v>0</v>
      </c>
      <c r="N603" s="218">
        <v>8210</v>
      </c>
    </row>
    <row r="604" spans="1:14" hidden="1" x14ac:dyDescent="0.25">
      <c r="A604" s="48">
        <f t="shared" si="181"/>
        <v>312</v>
      </c>
      <c r="B604" s="49" t="str">
        <f t="shared" si="175"/>
        <v xml:space="preserve"> </v>
      </c>
      <c r="C604" s="67" t="str">
        <f t="shared" si="182"/>
        <v xml:space="preserve">  </v>
      </c>
      <c r="D604" s="67" t="str">
        <f t="shared" si="183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09">SUM(K605:K610)</f>
        <v>0</v>
      </c>
      <c r="L604" s="72">
        <f>SUM(L605:L610)</f>
        <v>0</v>
      </c>
      <c r="M604" s="225">
        <f>SUM(M605:M610)</f>
        <v>0</v>
      </c>
      <c r="N604" s="218"/>
    </row>
    <row r="605" spans="1:14" hidden="1" x14ac:dyDescent="0.25">
      <c r="A605" s="48">
        <f t="shared" si="181"/>
        <v>3121</v>
      </c>
      <c r="B605" s="49" t="str">
        <f t="shared" si="175"/>
        <v xml:space="preserve"> </v>
      </c>
      <c r="C605" s="67" t="str">
        <f t="shared" si="182"/>
        <v xml:space="preserve">  </v>
      </c>
      <c r="D605" s="67" t="str">
        <f t="shared" si="183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4" t="s">
        <v>131</v>
      </c>
      <c r="K605" s="116"/>
      <c r="L605" s="116"/>
      <c r="M605" s="228">
        <f t="shared" si="208"/>
        <v>0</v>
      </c>
      <c r="N605" s="218">
        <v>3210</v>
      </c>
    </row>
    <row r="606" spans="1:14" hidden="1" x14ac:dyDescent="0.25">
      <c r="A606" s="48">
        <f t="shared" si="181"/>
        <v>3121</v>
      </c>
      <c r="B606" s="49">
        <f t="shared" si="175"/>
        <v>49</v>
      </c>
      <c r="C606" s="67" t="str">
        <f t="shared" si="182"/>
        <v>092</v>
      </c>
      <c r="D606" s="67" t="str">
        <f t="shared" si="183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5"/>
      <c r="K606" s="116"/>
      <c r="L606" s="116"/>
      <c r="M606" s="228">
        <f t="shared" si="208"/>
        <v>0</v>
      </c>
      <c r="N606" s="218">
        <v>4910</v>
      </c>
    </row>
    <row r="607" spans="1:14" hidden="1" x14ac:dyDescent="0.25">
      <c r="A607" s="48">
        <f t="shared" si="181"/>
        <v>3121</v>
      </c>
      <c r="B607" s="49" t="str">
        <f t="shared" si="175"/>
        <v xml:space="preserve"> </v>
      </c>
      <c r="C607" s="67" t="str">
        <f t="shared" si="182"/>
        <v xml:space="preserve">  </v>
      </c>
      <c r="D607" s="67" t="str">
        <f t="shared" si="183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5"/>
      <c r="K607" s="116"/>
      <c r="L607" s="116"/>
      <c r="M607" s="228">
        <f t="shared" si="208"/>
        <v>0</v>
      </c>
      <c r="N607" s="218">
        <v>5410</v>
      </c>
    </row>
    <row r="608" spans="1:14" hidden="1" x14ac:dyDescent="0.25">
      <c r="A608" s="48">
        <f t="shared" si="181"/>
        <v>3121</v>
      </c>
      <c r="B608" s="49" t="str">
        <f t="shared" si="175"/>
        <v xml:space="preserve"> </v>
      </c>
      <c r="C608" s="67" t="str">
        <f t="shared" si="182"/>
        <v xml:space="preserve">  </v>
      </c>
      <c r="D608" s="67" t="str">
        <f t="shared" si="183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5"/>
      <c r="K608" s="116"/>
      <c r="L608" s="116"/>
      <c r="M608" s="228">
        <f t="shared" si="208"/>
        <v>0</v>
      </c>
      <c r="N608" s="218">
        <v>6210</v>
      </c>
    </row>
    <row r="609" spans="1:14" hidden="1" x14ac:dyDescent="0.25">
      <c r="A609" s="48">
        <f t="shared" si="181"/>
        <v>3121</v>
      </c>
      <c r="B609" s="49" t="str">
        <f t="shared" si="175"/>
        <v xml:space="preserve"> </v>
      </c>
      <c r="C609" s="67" t="str">
        <f t="shared" si="182"/>
        <v xml:space="preserve">  </v>
      </c>
      <c r="D609" s="67" t="str">
        <f t="shared" si="183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5"/>
      <c r="K609" s="116"/>
      <c r="L609" s="116"/>
      <c r="M609" s="228">
        <f t="shared" si="208"/>
        <v>0</v>
      </c>
      <c r="N609" s="218">
        <v>7210</v>
      </c>
    </row>
    <row r="610" spans="1:14" hidden="1" x14ac:dyDescent="0.25">
      <c r="A610" s="48">
        <f t="shared" si="181"/>
        <v>3121</v>
      </c>
      <c r="B610" s="49" t="str">
        <f t="shared" si="175"/>
        <v xml:space="preserve"> </v>
      </c>
      <c r="C610" s="67" t="str">
        <f t="shared" si="182"/>
        <v xml:space="preserve">  </v>
      </c>
      <c r="D610" s="67" t="str">
        <f t="shared" si="183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6"/>
      <c r="K610" s="116"/>
      <c r="L610" s="116"/>
      <c r="M610" s="228">
        <f t="shared" si="208"/>
        <v>0</v>
      </c>
      <c r="N610" s="218">
        <v>8210</v>
      </c>
    </row>
    <row r="611" spans="1:14" hidden="1" x14ac:dyDescent="0.25">
      <c r="A611" s="48">
        <f t="shared" si="181"/>
        <v>313</v>
      </c>
      <c r="B611" s="49" t="str">
        <f t="shared" si="175"/>
        <v xml:space="preserve"> </v>
      </c>
      <c r="C611" s="67" t="str">
        <f t="shared" si="182"/>
        <v xml:space="preserve">  </v>
      </c>
      <c r="D611" s="67" t="str">
        <f t="shared" si="183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0">SUM(K612:K623)</f>
        <v>0</v>
      </c>
      <c r="L611" s="72">
        <f>SUM(L612:L623)</f>
        <v>0</v>
      </c>
      <c r="M611" s="225">
        <f t="shared" ref="M611" si="211">SUM(M612:M623)</f>
        <v>0</v>
      </c>
      <c r="N611" s="218"/>
    </row>
    <row r="612" spans="1:14" ht="25.5" hidden="1" customHeight="1" x14ac:dyDescent="0.25">
      <c r="A612" s="48">
        <f t="shared" si="181"/>
        <v>3132</v>
      </c>
      <c r="B612" s="49">
        <f t="shared" si="175"/>
        <v>32</v>
      </c>
      <c r="C612" s="67" t="str">
        <f t="shared" si="182"/>
        <v>092</v>
      </c>
      <c r="D612" s="67" t="str">
        <f t="shared" si="183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4" t="s">
        <v>133</v>
      </c>
      <c r="K612" s="116"/>
      <c r="L612" s="116"/>
      <c r="M612" s="228">
        <f t="shared" ref="M612:M623" si="212">K612+L612</f>
        <v>0</v>
      </c>
      <c r="N612" s="218">
        <v>3210</v>
      </c>
    </row>
    <row r="613" spans="1:14" hidden="1" x14ac:dyDescent="0.25">
      <c r="A613" s="48">
        <f t="shared" si="181"/>
        <v>3132</v>
      </c>
      <c r="B613" s="49" t="str">
        <f t="shared" si="175"/>
        <v xml:space="preserve"> </v>
      </c>
      <c r="C613" s="67" t="str">
        <f t="shared" ref="C613:C617" si="213">IF(H613&gt;0,LEFT(E613,3),"  ")</f>
        <v xml:space="preserve">  </v>
      </c>
      <c r="D613" s="67" t="str">
        <f t="shared" ref="D613:D617" si="214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5"/>
      <c r="K613" s="116"/>
      <c r="L613" s="116"/>
      <c r="M613" s="228">
        <f t="shared" si="212"/>
        <v>0</v>
      </c>
      <c r="N613" s="218">
        <v>4910</v>
      </c>
    </row>
    <row r="614" spans="1:14" hidden="1" x14ac:dyDescent="0.25">
      <c r="A614" s="48">
        <f t="shared" si="181"/>
        <v>3132</v>
      </c>
      <c r="B614" s="49" t="str">
        <f t="shared" si="175"/>
        <v xml:space="preserve"> </v>
      </c>
      <c r="C614" s="67" t="str">
        <f t="shared" si="213"/>
        <v xml:space="preserve">  </v>
      </c>
      <c r="D614" s="67" t="str">
        <f t="shared" si="214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5"/>
      <c r="K614" s="116"/>
      <c r="L614" s="116"/>
      <c r="M614" s="228">
        <f t="shared" si="212"/>
        <v>0</v>
      </c>
      <c r="N614" s="218">
        <v>5410</v>
      </c>
    </row>
    <row r="615" spans="1:14" hidden="1" x14ac:dyDescent="0.25">
      <c r="A615" s="48">
        <f t="shared" si="181"/>
        <v>3132</v>
      </c>
      <c r="B615" s="49" t="str">
        <f t="shared" si="175"/>
        <v xml:space="preserve"> </v>
      </c>
      <c r="C615" s="67" t="str">
        <f t="shared" si="213"/>
        <v xml:space="preserve">  </v>
      </c>
      <c r="D615" s="67" t="str">
        <f t="shared" si="214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5"/>
      <c r="K615" s="116"/>
      <c r="L615" s="116"/>
      <c r="M615" s="228">
        <f t="shared" si="212"/>
        <v>0</v>
      </c>
      <c r="N615" s="218">
        <v>6210</v>
      </c>
    </row>
    <row r="616" spans="1:14" hidden="1" x14ac:dyDescent="0.25">
      <c r="A616" s="48">
        <f t="shared" si="181"/>
        <v>3132</v>
      </c>
      <c r="B616" s="49" t="str">
        <f t="shared" si="175"/>
        <v xml:space="preserve"> </v>
      </c>
      <c r="C616" s="67" t="str">
        <f t="shared" si="213"/>
        <v xml:space="preserve">  </v>
      </c>
      <c r="D616" s="67" t="str">
        <f t="shared" si="214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5"/>
      <c r="K616" s="116"/>
      <c r="L616" s="116"/>
      <c r="M616" s="228">
        <f t="shared" si="212"/>
        <v>0</v>
      </c>
      <c r="N616" s="218">
        <v>7210</v>
      </c>
    </row>
    <row r="617" spans="1:14" hidden="1" x14ac:dyDescent="0.25">
      <c r="A617" s="48">
        <f t="shared" si="181"/>
        <v>3132</v>
      </c>
      <c r="B617" s="49" t="str">
        <f t="shared" si="175"/>
        <v xml:space="preserve"> </v>
      </c>
      <c r="C617" s="67" t="str">
        <f t="shared" si="213"/>
        <v xml:space="preserve">  </v>
      </c>
      <c r="D617" s="67" t="str">
        <f t="shared" si="214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6"/>
      <c r="K617" s="116"/>
      <c r="L617" s="116"/>
      <c r="M617" s="228">
        <f t="shared" si="212"/>
        <v>0</v>
      </c>
      <c r="N617" s="218">
        <v>8210</v>
      </c>
    </row>
    <row r="618" spans="1:14" hidden="1" x14ac:dyDescent="0.25">
      <c r="A618" s="48">
        <f t="shared" si="181"/>
        <v>3133</v>
      </c>
      <c r="B618" s="49" t="str">
        <f t="shared" si="175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4" t="s">
        <v>223</v>
      </c>
      <c r="K618" s="116"/>
      <c r="L618" s="116"/>
      <c r="M618" s="228">
        <f t="shared" si="212"/>
        <v>0</v>
      </c>
      <c r="N618" s="218">
        <v>3210</v>
      </c>
    </row>
    <row r="619" spans="1:14" ht="25.5" hidden="1" customHeight="1" x14ac:dyDescent="0.25">
      <c r="A619" s="68" t="s">
        <v>206</v>
      </c>
      <c r="B619" s="49">
        <f t="shared" si="175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5"/>
      <c r="K619" s="116"/>
      <c r="L619" s="116"/>
      <c r="M619" s="228">
        <f t="shared" si="212"/>
        <v>0</v>
      </c>
      <c r="N619" s="218">
        <v>4910</v>
      </c>
    </row>
    <row r="620" spans="1:14" hidden="1" x14ac:dyDescent="0.25">
      <c r="A620" s="48">
        <f t="shared" ref="A620:A624" si="215">G620</f>
        <v>3133</v>
      </c>
      <c r="B620" s="49" t="str">
        <f t="shared" si="175"/>
        <v xml:space="preserve"> </v>
      </c>
      <c r="C620" s="67" t="str">
        <f t="shared" ref="C620:C624" si="216">IF(H620&gt;0,LEFT(E620,3),"  ")</f>
        <v xml:space="preserve">  </v>
      </c>
      <c r="D620" s="67" t="str">
        <f t="shared" ref="D620:D624" si="217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5"/>
      <c r="K620" s="116"/>
      <c r="L620" s="116"/>
      <c r="M620" s="228">
        <f t="shared" si="212"/>
        <v>0</v>
      </c>
      <c r="N620" s="218">
        <v>5410</v>
      </c>
    </row>
    <row r="621" spans="1:14" hidden="1" x14ac:dyDescent="0.25">
      <c r="A621" s="48">
        <f t="shared" si="215"/>
        <v>3133</v>
      </c>
      <c r="B621" s="49" t="str">
        <f t="shared" si="175"/>
        <v xml:space="preserve"> </v>
      </c>
      <c r="C621" s="67" t="str">
        <f t="shared" si="216"/>
        <v xml:space="preserve">  </v>
      </c>
      <c r="D621" s="67" t="str">
        <f t="shared" si="217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5"/>
      <c r="K621" s="116"/>
      <c r="L621" s="116"/>
      <c r="M621" s="228">
        <f t="shared" si="212"/>
        <v>0</v>
      </c>
      <c r="N621" s="218">
        <v>6210</v>
      </c>
    </row>
    <row r="622" spans="1:14" hidden="1" x14ac:dyDescent="0.25">
      <c r="A622" s="48">
        <f t="shared" si="215"/>
        <v>3133</v>
      </c>
      <c r="B622" s="49" t="str">
        <f t="shared" si="175"/>
        <v xml:space="preserve"> </v>
      </c>
      <c r="C622" s="67" t="str">
        <f t="shared" si="216"/>
        <v xml:space="preserve">  </v>
      </c>
      <c r="D622" s="67" t="str">
        <f t="shared" si="217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5"/>
      <c r="K622" s="116"/>
      <c r="L622" s="116"/>
      <c r="M622" s="228">
        <f t="shared" si="212"/>
        <v>0</v>
      </c>
      <c r="N622" s="218">
        <v>7210</v>
      </c>
    </row>
    <row r="623" spans="1:14" hidden="1" x14ac:dyDescent="0.25">
      <c r="A623" s="48">
        <f t="shared" si="215"/>
        <v>3133</v>
      </c>
      <c r="B623" s="49" t="str">
        <f t="shared" si="175"/>
        <v xml:space="preserve"> </v>
      </c>
      <c r="C623" s="67" t="str">
        <f t="shared" si="216"/>
        <v xml:space="preserve">  </v>
      </c>
      <c r="D623" s="67" t="str">
        <f t="shared" si="217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6"/>
      <c r="K623" s="116"/>
      <c r="L623" s="116"/>
      <c r="M623" s="228">
        <f t="shared" si="212"/>
        <v>0</v>
      </c>
      <c r="N623" s="218">
        <v>8210</v>
      </c>
    </row>
    <row r="624" spans="1:14" hidden="1" x14ac:dyDescent="0.25">
      <c r="A624" s="48">
        <f t="shared" si="215"/>
        <v>32</v>
      </c>
      <c r="B624" s="49" t="str">
        <f t="shared" si="175"/>
        <v xml:space="preserve"> </v>
      </c>
      <c r="C624" s="67" t="str">
        <f t="shared" si="216"/>
        <v xml:space="preserve">  </v>
      </c>
      <c r="D624" s="67" t="str">
        <f t="shared" si="217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8">SUM(K625,K650,K687,K749,K742)</f>
        <v>0</v>
      </c>
      <c r="L624" s="72">
        <f t="shared" ref="L624:M624" si="219">SUM(L625,L650,L687,L749,L742)</f>
        <v>0</v>
      </c>
      <c r="M624" s="225">
        <f t="shared" si="219"/>
        <v>0</v>
      </c>
      <c r="N624" s="218"/>
    </row>
    <row r="625" spans="1:14" hidden="1" x14ac:dyDescent="0.25">
      <c r="A625" s="68" t="s">
        <v>206</v>
      </c>
      <c r="B625" s="49">
        <f t="shared" si="175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0">SUM(K626:K649)</f>
        <v>0</v>
      </c>
      <c r="L625" s="72">
        <f>SUM(L626:L649)</f>
        <v>0</v>
      </c>
      <c r="M625" s="225">
        <f t="shared" ref="M625" si="221">SUM(M626:M649)</f>
        <v>0</v>
      </c>
      <c r="N625" s="218"/>
    </row>
    <row r="626" spans="1:14" hidden="1" x14ac:dyDescent="0.25">
      <c r="A626" s="48">
        <f t="shared" ref="A626:A630" si="222">G626</f>
        <v>3211</v>
      </c>
      <c r="B626" s="49" t="str">
        <f t="shared" si="175"/>
        <v xml:space="preserve"> </v>
      </c>
      <c r="C626" s="67" t="str">
        <f t="shared" ref="C626:C630" si="223">IF(H626&gt;0,LEFT(E626,3),"  ")</f>
        <v xml:space="preserve">  </v>
      </c>
      <c r="D626" s="67" t="str">
        <f t="shared" ref="D626:D630" si="224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4" t="s">
        <v>136</v>
      </c>
      <c r="K626" s="116"/>
      <c r="L626" s="116"/>
      <c r="M626" s="228">
        <f t="shared" ref="M626:M689" si="225">K626+L626</f>
        <v>0</v>
      </c>
      <c r="N626" s="218">
        <v>3210</v>
      </c>
    </row>
    <row r="627" spans="1:14" hidden="1" x14ac:dyDescent="0.25">
      <c r="A627" s="48">
        <f t="shared" si="222"/>
        <v>3211</v>
      </c>
      <c r="B627" s="49" t="str">
        <f t="shared" si="175"/>
        <v xml:space="preserve"> </v>
      </c>
      <c r="C627" s="67" t="str">
        <f t="shared" si="223"/>
        <v xml:space="preserve">  </v>
      </c>
      <c r="D627" s="67" t="str">
        <f t="shared" si="224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5"/>
      <c r="K627" s="116"/>
      <c r="L627" s="116"/>
      <c r="M627" s="228">
        <f t="shared" si="225"/>
        <v>0</v>
      </c>
      <c r="N627" s="218">
        <v>4910</v>
      </c>
    </row>
    <row r="628" spans="1:14" hidden="1" x14ac:dyDescent="0.25">
      <c r="A628" s="48">
        <f t="shared" si="222"/>
        <v>3211</v>
      </c>
      <c r="B628" s="49" t="str">
        <f t="shared" si="175"/>
        <v xml:space="preserve"> </v>
      </c>
      <c r="C628" s="67" t="str">
        <f t="shared" si="223"/>
        <v xml:space="preserve">  </v>
      </c>
      <c r="D628" s="67" t="str">
        <f t="shared" si="224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5"/>
      <c r="K628" s="116"/>
      <c r="L628" s="116"/>
      <c r="M628" s="228">
        <f t="shared" si="225"/>
        <v>0</v>
      </c>
      <c r="N628" s="218">
        <v>5410</v>
      </c>
    </row>
    <row r="629" spans="1:14" hidden="1" x14ac:dyDescent="0.25">
      <c r="A629" s="48">
        <f t="shared" si="222"/>
        <v>3211</v>
      </c>
      <c r="B629" s="49" t="str">
        <f t="shared" si="175"/>
        <v xml:space="preserve"> </v>
      </c>
      <c r="C629" s="67" t="str">
        <f t="shared" si="223"/>
        <v xml:space="preserve">  </v>
      </c>
      <c r="D629" s="67" t="str">
        <f t="shared" si="224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5"/>
      <c r="K629" s="116"/>
      <c r="L629" s="116"/>
      <c r="M629" s="228">
        <f t="shared" si="225"/>
        <v>0</v>
      </c>
      <c r="N629" s="218">
        <v>6210</v>
      </c>
    </row>
    <row r="630" spans="1:14" hidden="1" x14ac:dyDescent="0.25">
      <c r="A630" s="48">
        <f t="shared" si="222"/>
        <v>3211</v>
      </c>
      <c r="B630" s="49" t="str">
        <f t="shared" si="175"/>
        <v xml:space="preserve"> </v>
      </c>
      <c r="C630" s="67" t="str">
        <f t="shared" si="223"/>
        <v xml:space="preserve">  </v>
      </c>
      <c r="D630" s="67" t="str">
        <f t="shared" si="224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5"/>
      <c r="K630" s="116"/>
      <c r="L630" s="116"/>
      <c r="M630" s="228">
        <f t="shared" si="225"/>
        <v>0</v>
      </c>
      <c r="N630" s="218">
        <v>7210</v>
      </c>
    </row>
    <row r="631" spans="1:14" hidden="1" x14ac:dyDescent="0.25">
      <c r="A631" s="68" t="s">
        <v>206</v>
      </c>
      <c r="B631" s="49">
        <f t="shared" si="175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6"/>
      <c r="K631" s="116"/>
      <c r="L631" s="116"/>
      <c r="M631" s="228">
        <f t="shared" si="225"/>
        <v>0</v>
      </c>
      <c r="N631" s="218">
        <v>8210</v>
      </c>
    </row>
    <row r="632" spans="1:14" hidden="1" x14ac:dyDescent="0.25">
      <c r="A632" s="48">
        <f t="shared" ref="A632:A636" si="226">G632</f>
        <v>3212</v>
      </c>
      <c r="B632" s="49" t="str">
        <f t="shared" ref="B632:B740" si="227">IF(H632&gt;0,F632," ")</f>
        <v xml:space="preserve"> </v>
      </c>
      <c r="C632" s="67" t="str">
        <f t="shared" ref="C632:C636" si="228">IF(H632&gt;0,LEFT(E632,3),"  ")</f>
        <v xml:space="preserve">  </v>
      </c>
      <c r="D632" s="67" t="str">
        <f t="shared" ref="D632:D636" si="229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4" t="s">
        <v>137</v>
      </c>
      <c r="K632" s="116"/>
      <c r="L632" s="116"/>
      <c r="M632" s="228">
        <f t="shared" si="225"/>
        <v>0</v>
      </c>
      <c r="N632" s="218">
        <v>3210</v>
      </c>
    </row>
    <row r="633" spans="1:14" hidden="1" x14ac:dyDescent="0.25">
      <c r="A633" s="48">
        <f t="shared" si="226"/>
        <v>3212</v>
      </c>
      <c r="B633" s="49" t="str">
        <f t="shared" si="227"/>
        <v xml:space="preserve"> </v>
      </c>
      <c r="C633" s="67" t="str">
        <f t="shared" si="228"/>
        <v xml:space="preserve">  </v>
      </c>
      <c r="D633" s="67" t="str">
        <f t="shared" si="229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5"/>
      <c r="K633" s="116"/>
      <c r="L633" s="116"/>
      <c r="M633" s="228">
        <f t="shared" si="225"/>
        <v>0</v>
      </c>
      <c r="N633" s="218">
        <v>4910</v>
      </c>
    </row>
    <row r="634" spans="1:14" hidden="1" x14ac:dyDescent="0.25">
      <c r="A634" s="48">
        <f t="shared" si="226"/>
        <v>3212</v>
      </c>
      <c r="B634" s="49" t="str">
        <f t="shared" si="227"/>
        <v xml:space="preserve"> </v>
      </c>
      <c r="C634" s="67" t="str">
        <f t="shared" si="228"/>
        <v xml:space="preserve">  </v>
      </c>
      <c r="D634" s="67" t="str">
        <f t="shared" si="229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5"/>
      <c r="K634" s="116"/>
      <c r="L634" s="116"/>
      <c r="M634" s="228">
        <f t="shared" si="225"/>
        <v>0</v>
      </c>
      <c r="N634" s="218">
        <v>5410</v>
      </c>
    </row>
    <row r="635" spans="1:14" hidden="1" x14ac:dyDescent="0.25">
      <c r="A635" s="48">
        <f t="shared" si="226"/>
        <v>3212</v>
      </c>
      <c r="B635" s="49" t="str">
        <f t="shared" si="227"/>
        <v xml:space="preserve"> </v>
      </c>
      <c r="C635" s="67" t="str">
        <f t="shared" si="228"/>
        <v xml:space="preserve">  </v>
      </c>
      <c r="D635" s="67" t="str">
        <f t="shared" si="229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5"/>
      <c r="K635" s="116"/>
      <c r="L635" s="116"/>
      <c r="M635" s="228">
        <f t="shared" si="225"/>
        <v>0</v>
      </c>
      <c r="N635" s="218">
        <v>6210</v>
      </c>
    </row>
    <row r="636" spans="1:14" hidden="1" x14ac:dyDescent="0.25">
      <c r="A636" s="48">
        <f t="shared" si="226"/>
        <v>3212</v>
      </c>
      <c r="B636" s="49" t="str">
        <f t="shared" si="227"/>
        <v xml:space="preserve"> </v>
      </c>
      <c r="C636" s="67" t="str">
        <f t="shared" si="228"/>
        <v xml:space="preserve">  </v>
      </c>
      <c r="D636" s="67" t="str">
        <f t="shared" si="229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5"/>
      <c r="K636" s="116"/>
      <c r="L636" s="116"/>
      <c r="M636" s="228">
        <f t="shared" si="225"/>
        <v>0</v>
      </c>
      <c r="N636" s="218">
        <v>7210</v>
      </c>
    </row>
    <row r="637" spans="1:14" ht="25.5" hidden="1" customHeight="1" x14ac:dyDescent="0.25">
      <c r="A637" s="68" t="s">
        <v>206</v>
      </c>
      <c r="B637" s="49">
        <f t="shared" si="227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6"/>
      <c r="K637" s="116"/>
      <c r="L637" s="116"/>
      <c r="M637" s="228">
        <f t="shared" si="225"/>
        <v>0</v>
      </c>
      <c r="N637" s="218">
        <v>8210</v>
      </c>
    </row>
    <row r="638" spans="1:14" hidden="1" x14ac:dyDescent="0.25">
      <c r="A638" s="48">
        <f t="shared" ref="A638:A642" si="230">G638</f>
        <v>3213</v>
      </c>
      <c r="B638" s="49" t="str">
        <f t="shared" si="227"/>
        <v xml:space="preserve"> </v>
      </c>
      <c r="C638" s="67" t="str">
        <f t="shared" ref="C638:C642" si="231">IF(H638&gt;0,LEFT(E638,3),"  ")</f>
        <v xml:space="preserve">  </v>
      </c>
      <c r="D638" s="67" t="str">
        <f t="shared" ref="D638:D642" si="232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4" t="s">
        <v>138</v>
      </c>
      <c r="K638" s="116"/>
      <c r="L638" s="116"/>
      <c r="M638" s="228">
        <f t="shared" si="225"/>
        <v>0</v>
      </c>
      <c r="N638" s="218">
        <v>3210</v>
      </c>
    </row>
    <row r="639" spans="1:14" hidden="1" x14ac:dyDescent="0.25">
      <c r="A639" s="48">
        <f t="shared" si="230"/>
        <v>3213</v>
      </c>
      <c r="B639" s="49" t="str">
        <f t="shared" si="227"/>
        <v xml:space="preserve"> </v>
      </c>
      <c r="C639" s="67" t="str">
        <f t="shared" si="231"/>
        <v xml:space="preserve">  </v>
      </c>
      <c r="D639" s="67" t="str">
        <f t="shared" si="232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5"/>
      <c r="K639" s="116"/>
      <c r="L639" s="116"/>
      <c r="M639" s="228">
        <f t="shared" si="225"/>
        <v>0</v>
      </c>
      <c r="N639" s="218">
        <v>4910</v>
      </c>
    </row>
    <row r="640" spans="1:14" hidden="1" x14ac:dyDescent="0.25">
      <c r="A640" s="48">
        <f t="shared" si="230"/>
        <v>3213</v>
      </c>
      <c r="B640" s="49" t="str">
        <f t="shared" si="227"/>
        <v xml:space="preserve"> </v>
      </c>
      <c r="C640" s="67" t="str">
        <f t="shared" si="231"/>
        <v xml:space="preserve">  </v>
      </c>
      <c r="D640" s="67" t="str">
        <f t="shared" si="232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5"/>
      <c r="K640" s="116"/>
      <c r="L640" s="116"/>
      <c r="M640" s="228">
        <f t="shared" si="225"/>
        <v>0</v>
      </c>
      <c r="N640" s="218">
        <v>5410</v>
      </c>
    </row>
    <row r="641" spans="1:14" hidden="1" x14ac:dyDescent="0.25">
      <c r="A641" s="48">
        <f t="shared" si="230"/>
        <v>3213</v>
      </c>
      <c r="B641" s="49" t="str">
        <f t="shared" si="227"/>
        <v xml:space="preserve"> </v>
      </c>
      <c r="C641" s="67" t="str">
        <f t="shared" si="231"/>
        <v xml:space="preserve">  </v>
      </c>
      <c r="D641" s="67" t="str">
        <f t="shared" si="232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5"/>
      <c r="K641" s="116"/>
      <c r="L641" s="116"/>
      <c r="M641" s="228">
        <f t="shared" si="225"/>
        <v>0</v>
      </c>
      <c r="N641" s="218">
        <v>6210</v>
      </c>
    </row>
    <row r="642" spans="1:14" hidden="1" x14ac:dyDescent="0.25">
      <c r="A642" s="48">
        <f t="shared" si="230"/>
        <v>3213</v>
      </c>
      <c r="B642" s="49" t="str">
        <f t="shared" si="227"/>
        <v xml:space="preserve"> </v>
      </c>
      <c r="C642" s="67" t="str">
        <f t="shared" si="231"/>
        <v xml:space="preserve">  </v>
      </c>
      <c r="D642" s="67" t="str">
        <f t="shared" si="232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5"/>
      <c r="K642" s="116"/>
      <c r="L642" s="116"/>
      <c r="M642" s="228">
        <f t="shared" si="225"/>
        <v>0</v>
      </c>
      <c r="N642" s="218">
        <v>7210</v>
      </c>
    </row>
    <row r="643" spans="1:14" hidden="1" x14ac:dyDescent="0.25">
      <c r="A643" s="68" t="s">
        <v>206</v>
      </c>
      <c r="B643" s="49">
        <f t="shared" si="227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6"/>
      <c r="K643" s="116"/>
      <c r="L643" s="116"/>
      <c r="M643" s="228">
        <f t="shared" si="225"/>
        <v>0</v>
      </c>
      <c r="N643" s="218">
        <v>8210</v>
      </c>
    </row>
    <row r="644" spans="1:14" hidden="1" x14ac:dyDescent="0.25">
      <c r="A644" s="48">
        <f t="shared" ref="A644:A648" si="233">G644</f>
        <v>3214</v>
      </c>
      <c r="B644" s="49" t="str">
        <f t="shared" si="227"/>
        <v xml:space="preserve"> </v>
      </c>
      <c r="C644" s="67" t="str">
        <f t="shared" ref="C644:C648" si="234">IF(H644&gt;0,LEFT(E644,3),"  ")</f>
        <v xml:space="preserve">  </v>
      </c>
      <c r="D644" s="67" t="str">
        <f t="shared" ref="D644:D648" si="235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4" t="s">
        <v>139</v>
      </c>
      <c r="K644" s="116"/>
      <c r="L644" s="116"/>
      <c r="M644" s="228">
        <f t="shared" si="225"/>
        <v>0</v>
      </c>
      <c r="N644" s="218">
        <v>3210</v>
      </c>
    </row>
    <row r="645" spans="1:14" hidden="1" x14ac:dyDescent="0.25">
      <c r="A645" s="48">
        <f t="shared" si="233"/>
        <v>3214</v>
      </c>
      <c r="B645" s="49" t="str">
        <f t="shared" si="227"/>
        <v xml:space="preserve"> </v>
      </c>
      <c r="C645" s="67" t="str">
        <f t="shared" si="234"/>
        <v xml:space="preserve">  </v>
      </c>
      <c r="D645" s="67" t="str">
        <f t="shared" si="235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5"/>
      <c r="K645" s="116"/>
      <c r="L645" s="116"/>
      <c r="M645" s="228">
        <f t="shared" si="225"/>
        <v>0</v>
      </c>
      <c r="N645" s="218">
        <v>4910</v>
      </c>
    </row>
    <row r="646" spans="1:14" hidden="1" x14ac:dyDescent="0.25">
      <c r="A646" s="48">
        <f t="shared" si="233"/>
        <v>3214</v>
      </c>
      <c r="B646" s="49" t="str">
        <f t="shared" si="227"/>
        <v xml:space="preserve"> </v>
      </c>
      <c r="C646" s="67" t="str">
        <f t="shared" si="234"/>
        <v xml:space="preserve">  </v>
      </c>
      <c r="D646" s="67" t="str">
        <f t="shared" si="235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5"/>
      <c r="K646" s="116"/>
      <c r="L646" s="116"/>
      <c r="M646" s="228">
        <f t="shared" si="225"/>
        <v>0</v>
      </c>
      <c r="N646" s="218">
        <v>5410</v>
      </c>
    </row>
    <row r="647" spans="1:14" hidden="1" x14ac:dyDescent="0.25">
      <c r="A647" s="48">
        <f t="shared" si="233"/>
        <v>3214</v>
      </c>
      <c r="B647" s="49" t="str">
        <f t="shared" si="227"/>
        <v xml:space="preserve"> </v>
      </c>
      <c r="C647" s="67" t="str">
        <f t="shared" si="234"/>
        <v xml:space="preserve">  </v>
      </c>
      <c r="D647" s="67" t="str">
        <f t="shared" si="235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5"/>
      <c r="K647" s="116"/>
      <c r="L647" s="116"/>
      <c r="M647" s="228">
        <f t="shared" si="225"/>
        <v>0</v>
      </c>
      <c r="N647" s="218">
        <v>6210</v>
      </c>
    </row>
    <row r="648" spans="1:14" hidden="1" x14ac:dyDescent="0.25">
      <c r="A648" s="48">
        <f t="shared" si="233"/>
        <v>3214</v>
      </c>
      <c r="B648" s="49" t="str">
        <f t="shared" si="227"/>
        <v xml:space="preserve"> </v>
      </c>
      <c r="C648" s="67" t="str">
        <f t="shared" si="234"/>
        <v xml:space="preserve">  </v>
      </c>
      <c r="D648" s="67" t="str">
        <f t="shared" si="235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5"/>
      <c r="K648" s="116"/>
      <c r="L648" s="116"/>
      <c r="M648" s="228">
        <f t="shared" si="225"/>
        <v>0</v>
      </c>
      <c r="N648" s="218">
        <v>7210</v>
      </c>
    </row>
    <row r="649" spans="1:14" ht="25.5" hidden="1" customHeight="1" x14ac:dyDescent="0.25">
      <c r="A649" s="68" t="s">
        <v>206</v>
      </c>
      <c r="B649" s="49">
        <f t="shared" si="227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6"/>
      <c r="K649" s="116"/>
      <c r="L649" s="116"/>
      <c r="M649" s="228">
        <f t="shared" si="225"/>
        <v>0</v>
      </c>
      <c r="N649" s="218">
        <v>8210</v>
      </c>
    </row>
    <row r="650" spans="1:14" hidden="1" x14ac:dyDescent="0.25">
      <c r="A650" s="48">
        <f t="shared" ref="A650:A654" si="236">G650</f>
        <v>322</v>
      </c>
      <c r="B650" s="49" t="str">
        <f t="shared" si="227"/>
        <v xml:space="preserve"> </v>
      </c>
      <c r="C650" s="67" t="str">
        <f t="shared" ref="C650:C654" si="237">IF(H650&gt;0,LEFT(E650,3),"  ")</f>
        <v xml:space="preserve">  </v>
      </c>
      <c r="D650" s="67" t="str">
        <f t="shared" ref="D650:D654" si="238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39">SUM(K651:K686)</f>
        <v>0</v>
      </c>
      <c r="L650" s="72">
        <f>SUM(L651:L686)</f>
        <v>0</v>
      </c>
      <c r="M650" s="225">
        <f t="shared" ref="M650" si="240">SUM(M651:M686)</f>
        <v>0</v>
      </c>
      <c r="N650" s="218"/>
    </row>
    <row r="651" spans="1:14" hidden="1" x14ac:dyDescent="0.25">
      <c r="A651" s="48">
        <f t="shared" si="236"/>
        <v>3221</v>
      </c>
      <c r="B651" s="49" t="str">
        <f t="shared" si="227"/>
        <v xml:space="preserve"> </v>
      </c>
      <c r="C651" s="67" t="str">
        <f t="shared" si="237"/>
        <v xml:space="preserve">  </v>
      </c>
      <c r="D651" s="67" t="str">
        <f t="shared" si="238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4" t="s">
        <v>141</v>
      </c>
      <c r="K651" s="116"/>
      <c r="L651" s="116"/>
      <c r="M651" s="228">
        <f t="shared" si="225"/>
        <v>0</v>
      </c>
      <c r="N651" s="218">
        <v>3210</v>
      </c>
    </row>
    <row r="652" spans="1:14" hidden="1" x14ac:dyDescent="0.25">
      <c r="A652" s="48">
        <f t="shared" si="236"/>
        <v>3221</v>
      </c>
      <c r="B652" s="49" t="str">
        <f t="shared" si="227"/>
        <v xml:space="preserve"> </v>
      </c>
      <c r="C652" s="67" t="str">
        <f t="shared" si="237"/>
        <v xml:space="preserve">  </v>
      </c>
      <c r="D652" s="67" t="str">
        <f t="shared" si="238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5"/>
      <c r="K652" s="116"/>
      <c r="L652" s="116"/>
      <c r="M652" s="228">
        <f t="shared" si="225"/>
        <v>0</v>
      </c>
      <c r="N652" s="218">
        <v>4910</v>
      </c>
    </row>
    <row r="653" spans="1:14" hidden="1" x14ac:dyDescent="0.25">
      <c r="A653" s="48">
        <f t="shared" si="236"/>
        <v>3221</v>
      </c>
      <c r="B653" s="49" t="str">
        <f t="shared" si="227"/>
        <v xml:space="preserve"> </v>
      </c>
      <c r="C653" s="67" t="str">
        <f t="shared" si="237"/>
        <v xml:space="preserve">  </v>
      </c>
      <c r="D653" s="67" t="str">
        <f t="shared" si="238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5"/>
      <c r="K653" s="116"/>
      <c r="L653" s="116"/>
      <c r="M653" s="228">
        <f t="shared" si="225"/>
        <v>0</v>
      </c>
      <c r="N653" s="218">
        <v>5410</v>
      </c>
    </row>
    <row r="654" spans="1:14" hidden="1" x14ac:dyDescent="0.25">
      <c r="A654" s="48">
        <f t="shared" si="236"/>
        <v>3221</v>
      </c>
      <c r="B654" s="49" t="str">
        <f t="shared" si="227"/>
        <v xml:space="preserve"> </v>
      </c>
      <c r="C654" s="67" t="str">
        <f t="shared" si="237"/>
        <v xml:space="preserve">  </v>
      </c>
      <c r="D654" s="67" t="str">
        <f t="shared" si="238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5"/>
      <c r="K654" s="116"/>
      <c r="L654" s="116"/>
      <c r="M654" s="228">
        <f t="shared" si="225"/>
        <v>0</v>
      </c>
      <c r="N654" s="218">
        <v>6210</v>
      </c>
    </row>
    <row r="655" spans="1:14" hidden="1" x14ac:dyDescent="0.25">
      <c r="A655" s="48">
        <f t="shared" si="181"/>
        <v>3221</v>
      </c>
      <c r="B655" s="49" t="str">
        <f t="shared" si="227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5"/>
      <c r="K655" s="116"/>
      <c r="L655" s="116"/>
      <c r="M655" s="228">
        <f t="shared" si="225"/>
        <v>0</v>
      </c>
      <c r="N655" s="218">
        <v>7210</v>
      </c>
    </row>
    <row r="656" spans="1:14" hidden="1" x14ac:dyDescent="0.25">
      <c r="A656" s="48">
        <f t="shared" si="181"/>
        <v>3221</v>
      </c>
      <c r="B656" s="49">
        <f t="shared" si="227"/>
        <v>82</v>
      </c>
      <c r="C656" s="67" t="str">
        <f t="shared" ref="C656:C781" si="241">IF(H656&gt;0,LEFT(E656,3),"  ")</f>
        <v>092</v>
      </c>
      <c r="D656" s="67" t="str">
        <f t="shared" ref="D656:D781" si="242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6"/>
      <c r="K656" s="116"/>
      <c r="L656" s="116"/>
      <c r="M656" s="228">
        <f t="shared" si="225"/>
        <v>0</v>
      </c>
      <c r="N656" s="218">
        <v>8210</v>
      </c>
    </row>
    <row r="657" spans="1:14" hidden="1" x14ac:dyDescent="0.25">
      <c r="A657" s="48">
        <f t="shared" ref="A657:A720" si="243">G657</f>
        <v>3222</v>
      </c>
      <c r="B657" s="49" t="str">
        <f t="shared" si="227"/>
        <v xml:space="preserve"> </v>
      </c>
      <c r="C657" s="67" t="str">
        <f t="shared" si="241"/>
        <v xml:space="preserve">  </v>
      </c>
      <c r="D657" s="67" t="str">
        <f t="shared" si="242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4" t="s">
        <v>142</v>
      </c>
      <c r="K657" s="116"/>
      <c r="L657" s="116"/>
      <c r="M657" s="228">
        <f t="shared" si="225"/>
        <v>0</v>
      </c>
      <c r="N657" s="218">
        <v>3210</v>
      </c>
    </row>
    <row r="658" spans="1:14" hidden="1" x14ac:dyDescent="0.25">
      <c r="A658" s="48">
        <f t="shared" si="243"/>
        <v>3222</v>
      </c>
      <c r="B658" s="49" t="str">
        <f t="shared" si="227"/>
        <v xml:space="preserve"> </v>
      </c>
      <c r="C658" s="67" t="str">
        <f t="shared" si="241"/>
        <v xml:space="preserve">  </v>
      </c>
      <c r="D658" s="67" t="str">
        <f t="shared" si="242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5"/>
      <c r="K658" s="116"/>
      <c r="L658" s="116"/>
      <c r="M658" s="228">
        <f t="shared" si="225"/>
        <v>0</v>
      </c>
      <c r="N658" s="218">
        <v>4910</v>
      </c>
    </row>
    <row r="659" spans="1:14" hidden="1" x14ac:dyDescent="0.25">
      <c r="A659" s="48">
        <f t="shared" si="243"/>
        <v>3222</v>
      </c>
      <c r="B659" s="49" t="str">
        <f t="shared" si="227"/>
        <v xml:space="preserve"> </v>
      </c>
      <c r="C659" s="67" t="str">
        <f t="shared" si="241"/>
        <v xml:space="preserve">  </v>
      </c>
      <c r="D659" s="67" t="str">
        <f t="shared" si="242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5"/>
      <c r="K659" s="116"/>
      <c r="L659" s="116"/>
      <c r="M659" s="228">
        <f t="shared" si="225"/>
        <v>0</v>
      </c>
      <c r="N659" s="218">
        <v>5410</v>
      </c>
    </row>
    <row r="660" spans="1:14" hidden="1" x14ac:dyDescent="0.25">
      <c r="A660" s="48">
        <f t="shared" si="243"/>
        <v>3222</v>
      </c>
      <c r="B660" s="49" t="str">
        <f t="shared" si="227"/>
        <v xml:space="preserve"> </v>
      </c>
      <c r="C660" s="67" t="str">
        <f t="shared" si="241"/>
        <v xml:space="preserve">  </v>
      </c>
      <c r="D660" s="67" t="str">
        <f t="shared" si="242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5"/>
      <c r="K660" s="116"/>
      <c r="L660" s="116"/>
      <c r="M660" s="228">
        <f t="shared" si="225"/>
        <v>0</v>
      </c>
      <c r="N660" s="218">
        <v>6210</v>
      </c>
    </row>
    <row r="661" spans="1:14" hidden="1" x14ac:dyDescent="0.25">
      <c r="A661" s="48">
        <f t="shared" si="243"/>
        <v>3222</v>
      </c>
      <c r="B661" s="49" t="str">
        <f t="shared" si="227"/>
        <v xml:space="preserve"> </v>
      </c>
      <c r="C661" s="67" t="str">
        <f t="shared" si="241"/>
        <v xml:space="preserve">  </v>
      </c>
      <c r="D661" s="67" t="str">
        <f t="shared" si="242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5"/>
      <c r="K661" s="116"/>
      <c r="L661" s="116"/>
      <c r="M661" s="228">
        <f t="shared" si="225"/>
        <v>0</v>
      </c>
      <c r="N661" s="218">
        <v>7210</v>
      </c>
    </row>
    <row r="662" spans="1:14" ht="25.5" hidden="1" customHeight="1" x14ac:dyDescent="0.25">
      <c r="A662" s="48">
        <f t="shared" si="243"/>
        <v>3222</v>
      </c>
      <c r="B662" s="49">
        <f t="shared" si="227"/>
        <v>82</v>
      </c>
      <c r="C662" s="67" t="str">
        <f t="shared" si="241"/>
        <v>092</v>
      </c>
      <c r="D662" s="67" t="str">
        <f t="shared" si="242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6"/>
      <c r="K662" s="116"/>
      <c r="L662" s="116"/>
      <c r="M662" s="228">
        <f t="shared" si="225"/>
        <v>0</v>
      </c>
      <c r="N662" s="218">
        <v>8210</v>
      </c>
    </row>
    <row r="663" spans="1:14" hidden="1" x14ac:dyDescent="0.25">
      <c r="A663" s="48">
        <f t="shared" si="243"/>
        <v>3223</v>
      </c>
      <c r="B663" s="49" t="str">
        <f t="shared" si="227"/>
        <v xml:space="preserve"> </v>
      </c>
      <c r="C663" s="67" t="str">
        <f t="shared" si="241"/>
        <v xml:space="preserve">  </v>
      </c>
      <c r="D663" s="67" t="str">
        <f t="shared" si="242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4" t="s">
        <v>143</v>
      </c>
      <c r="K663" s="116"/>
      <c r="L663" s="116"/>
      <c r="M663" s="228">
        <f t="shared" si="225"/>
        <v>0</v>
      </c>
      <c r="N663" s="218">
        <v>3210</v>
      </c>
    </row>
    <row r="664" spans="1:14" hidden="1" x14ac:dyDescent="0.25">
      <c r="A664" s="48">
        <f t="shared" si="243"/>
        <v>3223</v>
      </c>
      <c r="B664" s="49" t="str">
        <f t="shared" si="227"/>
        <v xml:space="preserve"> </v>
      </c>
      <c r="C664" s="67" t="str">
        <f t="shared" si="241"/>
        <v xml:space="preserve">  </v>
      </c>
      <c r="D664" s="67" t="str">
        <f t="shared" si="242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5"/>
      <c r="K664" s="116"/>
      <c r="L664" s="116"/>
      <c r="M664" s="228">
        <f t="shared" si="225"/>
        <v>0</v>
      </c>
      <c r="N664" s="218">
        <v>4910</v>
      </c>
    </row>
    <row r="665" spans="1:14" hidden="1" x14ac:dyDescent="0.25">
      <c r="A665" s="48">
        <f t="shared" si="243"/>
        <v>3223</v>
      </c>
      <c r="B665" s="49" t="str">
        <f t="shared" si="227"/>
        <v xml:space="preserve"> </v>
      </c>
      <c r="C665" s="67" t="str">
        <f t="shared" si="241"/>
        <v xml:space="preserve">  </v>
      </c>
      <c r="D665" s="67" t="str">
        <f t="shared" si="242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5"/>
      <c r="K665" s="116"/>
      <c r="L665" s="116"/>
      <c r="M665" s="228">
        <f t="shared" si="225"/>
        <v>0</v>
      </c>
      <c r="N665" s="218">
        <v>5410</v>
      </c>
    </row>
    <row r="666" spans="1:14" hidden="1" x14ac:dyDescent="0.25">
      <c r="A666" s="48">
        <f t="shared" si="243"/>
        <v>3223</v>
      </c>
      <c r="B666" s="49" t="str">
        <f t="shared" si="227"/>
        <v xml:space="preserve"> </v>
      </c>
      <c r="C666" s="67" t="str">
        <f t="shared" si="241"/>
        <v xml:space="preserve">  </v>
      </c>
      <c r="D666" s="67" t="str">
        <f t="shared" si="242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5"/>
      <c r="K666" s="116"/>
      <c r="L666" s="116"/>
      <c r="M666" s="228">
        <f t="shared" si="225"/>
        <v>0</v>
      </c>
      <c r="N666" s="218">
        <v>6210</v>
      </c>
    </row>
    <row r="667" spans="1:14" hidden="1" x14ac:dyDescent="0.25">
      <c r="A667" s="48">
        <f t="shared" si="243"/>
        <v>3223</v>
      </c>
      <c r="B667" s="49" t="str">
        <f t="shared" si="227"/>
        <v xml:space="preserve"> </v>
      </c>
      <c r="C667" s="67" t="str">
        <f t="shared" si="241"/>
        <v xml:space="preserve">  </v>
      </c>
      <c r="D667" s="67" t="str">
        <f t="shared" si="242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5"/>
      <c r="K667" s="116"/>
      <c r="L667" s="116"/>
      <c r="M667" s="228">
        <f t="shared" si="225"/>
        <v>0</v>
      </c>
      <c r="N667" s="218">
        <v>7210</v>
      </c>
    </row>
    <row r="668" spans="1:14" hidden="1" x14ac:dyDescent="0.25">
      <c r="A668" s="48">
        <f t="shared" si="243"/>
        <v>3223</v>
      </c>
      <c r="B668" s="49">
        <f t="shared" si="227"/>
        <v>82</v>
      </c>
      <c r="C668" s="67" t="str">
        <f t="shared" si="241"/>
        <v>092</v>
      </c>
      <c r="D668" s="67" t="str">
        <f t="shared" si="242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6"/>
      <c r="K668" s="116"/>
      <c r="L668" s="116"/>
      <c r="M668" s="228">
        <f t="shared" si="225"/>
        <v>0</v>
      </c>
      <c r="N668" s="218">
        <v>8210</v>
      </c>
    </row>
    <row r="669" spans="1:14" hidden="1" x14ac:dyDescent="0.25">
      <c r="A669" s="48">
        <f t="shared" si="243"/>
        <v>3224</v>
      </c>
      <c r="B669" s="49" t="str">
        <f t="shared" si="227"/>
        <v xml:space="preserve"> </v>
      </c>
      <c r="C669" s="67" t="str">
        <f t="shared" si="241"/>
        <v xml:space="preserve">  </v>
      </c>
      <c r="D669" s="67" t="str">
        <f t="shared" si="242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4" t="s">
        <v>178</v>
      </c>
      <c r="K669" s="116"/>
      <c r="L669" s="116"/>
      <c r="M669" s="228">
        <f t="shared" si="225"/>
        <v>0</v>
      </c>
      <c r="N669" s="218">
        <v>3210</v>
      </c>
    </row>
    <row r="670" spans="1:14" hidden="1" x14ac:dyDescent="0.25">
      <c r="A670" s="48">
        <f t="shared" si="243"/>
        <v>3224</v>
      </c>
      <c r="B670" s="49" t="str">
        <f t="shared" si="227"/>
        <v xml:space="preserve"> </v>
      </c>
      <c r="C670" s="67" t="str">
        <f t="shared" si="241"/>
        <v xml:space="preserve">  </v>
      </c>
      <c r="D670" s="67" t="str">
        <f t="shared" si="242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5"/>
      <c r="K670" s="116"/>
      <c r="L670" s="116"/>
      <c r="M670" s="228">
        <f t="shared" si="225"/>
        <v>0</v>
      </c>
      <c r="N670" s="218">
        <v>4910</v>
      </c>
    </row>
    <row r="671" spans="1:14" hidden="1" x14ac:dyDescent="0.25">
      <c r="A671" s="48">
        <f t="shared" si="243"/>
        <v>3224</v>
      </c>
      <c r="B671" s="49" t="str">
        <f t="shared" si="227"/>
        <v xml:space="preserve"> </v>
      </c>
      <c r="C671" s="67" t="str">
        <f t="shared" si="241"/>
        <v xml:space="preserve">  </v>
      </c>
      <c r="D671" s="67" t="str">
        <f t="shared" si="242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5"/>
      <c r="K671" s="116"/>
      <c r="L671" s="116"/>
      <c r="M671" s="228">
        <f t="shared" si="225"/>
        <v>0</v>
      </c>
      <c r="N671" s="218">
        <v>5410</v>
      </c>
    </row>
    <row r="672" spans="1:14" hidden="1" x14ac:dyDescent="0.25">
      <c r="A672" s="48">
        <f t="shared" si="243"/>
        <v>3224</v>
      </c>
      <c r="B672" s="49" t="str">
        <f t="shared" si="227"/>
        <v xml:space="preserve"> </v>
      </c>
      <c r="C672" s="67" t="str">
        <f t="shared" si="241"/>
        <v xml:space="preserve">  </v>
      </c>
      <c r="D672" s="67" t="str">
        <f t="shared" si="242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5"/>
      <c r="K672" s="116"/>
      <c r="L672" s="116"/>
      <c r="M672" s="228">
        <f t="shared" si="225"/>
        <v>0</v>
      </c>
      <c r="N672" s="218">
        <v>6210</v>
      </c>
    </row>
    <row r="673" spans="1:14" hidden="1" x14ac:dyDescent="0.25">
      <c r="A673" s="48">
        <f t="shared" si="243"/>
        <v>3224</v>
      </c>
      <c r="B673" s="49" t="str">
        <f t="shared" si="227"/>
        <v xml:space="preserve"> </v>
      </c>
      <c r="C673" s="67" t="str">
        <f t="shared" si="241"/>
        <v xml:space="preserve">  </v>
      </c>
      <c r="D673" s="67" t="str">
        <f t="shared" si="242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5"/>
      <c r="K673" s="116"/>
      <c r="L673" s="116"/>
      <c r="M673" s="228">
        <f t="shared" si="225"/>
        <v>0</v>
      </c>
      <c r="N673" s="218">
        <v>7210</v>
      </c>
    </row>
    <row r="674" spans="1:14" hidden="1" x14ac:dyDescent="0.25">
      <c r="A674" s="48">
        <f t="shared" si="243"/>
        <v>3224</v>
      </c>
      <c r="B674" s="49">
        <f t="shared" si="227"/>
        <v>82</v>
      </c>
      <c r="C674" s="67" t="str">
        <f t="shared" si="241"/>
        <v>092</v>
      </c>
      <c r="D674" s="67" t="str">
        <f t="shared" si="242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6"/>
      <c r="K674" s="116"/>
      <c r="L674" s="116"/>
      <c r="M674" s="228">
        <f t="shared" si="225"/>
        <v>0</v>
      </c>
      <c r="N674" s="218">
        <v>8210</v>
      </c>
    </row>
    <row r="675" spans="1:14" hidden="1" x14ac:dyDescent="0.25">
      <c r="A675" s="48">
        <f t="shared" si="243"/>
        <v>3225</v>
      </c>
      <c r="B675" s="49" t="str">
        <f t="shared" si="227"/>
        <v xml:space="preserve"> </v>
      </c>
      <c r="C675" s="67" t="str">
        <f t="shared" si="241"/>
        <v xml:space="preserve">  </v>
      </c>
      <c r="D675" s="67" t="str">
        <f t="shared" si="242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4" t="s">
        <v>144</v>
      </c>
      <c r="K675" s="116"/>
      <c r="L675" s="116"/>
      <c r="M675" s="228">
        <f t="shared" si="225"/>
        <v>0</v>
      </c>
      <c r="N675" s="218">
        <v>3210</v>
      </c>
    </row>
    <row r="676" spans="1:14" hidden="1" x14ac:dyDescent="0.25">
      <c r="A676" s="48">
        <f t="shared" si="243"/>
        <v>3225</v>
      </c>
      <c r="B676" s="49" t="str">
        <f t="shared" si="227"/>
        <v xml:space="preserve"> </v>
      </c>
      <c r="C676" s="67" t="str">
        <f t="shared" si="241"/>
        <v xml:space="preserve">  </v>
      </c>
      <c r="D676" s="67" t="str">
        <f t="shared" si="242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5"/>
      <c r="K676" s="116"/>
      <c r="L676" s="116"/>
      <c r="M676" s="228">
        <f t="shared" si="225"/>
        <v>0</v>
      </c>
      <c r="N676" s="218">
        <v>4910</v>
      </c>
    </row>
    <row r="677" spans="1:14" hidden="1" x14ac:dyDescent="0.25">
      <c r="A677" s="48">
        <f t="shared" si="243"/>
        <v>3225</v>
      </c>
      <c r="B677" s="49" t="str">
        <f t="shared" si="227"/>
        <v xml:space="preserve"> </v>
      </c>
      <c r="C677" s="67" t="str">
        <f t="shared" si="241"/>
        <v xml:space="preserve">  </v>
      </c>
      <c r="D677" s="67" t="str">
        <f t="shared" si="242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5"/>
      <c r="K677" s="116"/>
      <c r="L677" s="116"/>
      <c r="M677" s="228">
        <f t="shared" si="225"/>
        <v>0</v>
      </c>
      <c r="N677" s="218">
        <v>5410</v>
      </c>
    </row>
    <row r="678" spans="1:14" hidden="1" x14ac:dyDescent="0.25">
      <c r="A678" s="48">
        <f t="shared" si="243"/>
        <v>3225</v>
      </c>
      <c r="B678" s="49" t="str">
        <f t="shared" si="227"/>
        <v xml:space="preserve"> </v>
      </c>
      <c r="C678" s="67" t="str">
        <f t="shared" si="241"/>
        <v xml:space="preserve">  </v>
      </c>
      <c r="D678" s="67" t="str">
        <f t="shared" si="242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5"/>
      <c r="K678" s="116"/>
      <c r="L678" s="116"/>
      <c r="M678" s="228">
        <f t="shared" si="225"/>
        <v>0</v>
      </c>
      <c r="N678" s="218">
        <v>6210</v>
      </c>
    </row>
    <row r="679" spans="1:14" hidden="1" x14ac:dyDescent="0.25">
      <c r="A679" s="48">
        <f t="shared" si="243"/>
        <v>3225</v>
      </c>
      <c r="B679" s="49" t="str">
        <f t="shared" si="227"/>
        <v xml:space="preserve"> </v>
      </c>
      <c r="C679" s="67" t="str">
        <f t="shared" si="241"/>
        <v xml:space="preserve">  </v>
      </c>
      <c r="D679" s="67" t="str">
        <f t="shared" si="242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5"/>
      <c r="K679" s="116"/>
      <c r="L679" s="116"/>
      <c r="M679" s="228">
        <f t="shared" si="225"/>
        <v>0</v>
      </c>
      <c r="N679" s="218">
        <v>7210</v>
      </c>
    </row>
    <row r="680" spans="1:14" hidden="1" x14ac:dyDescent="0.25">
      <c r="A680" s="48">
        <f t="shared" si="243"/>
        <v>3225</v>
      </c>
      <c r="B680" s="49">
        <f t="shared" si="227"/>
        <v>82</v>
      </c>
      <c r="C680" s="67" t="str">
        <f t="shared" si="241"/>
        <v>092</v>
      </c>
      <c r="D680" s="67" t="str">
        <f t="shared" si="242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6"/>
      <c r="K680" s="116"/>
      <c r="L680" s="116"/>
      <c r="M680" s="228">
        <f t="shared" si="225"/>
        <v>0</v>
      </c>
      <c r="N680" s="218">
        <v>8210</v>
      </c>
    </row>
    <row r="681" spans="1:14" hidden="1" x14ac:dyDescent="0.25">
      <c r="A681" s="48">
        <f t="shared" si="243"/>
        <v>3227</v>
      </c>
      <c r="B681" s="49" t="str">
        <f t="shared" si="227"/>
        <v xml:space="preserve"> </v>
      </c>
      <c r="C681" s="67" t="str">
        <f t="shared" si="241"/>
        <v xml:space="preserve">  </v>
      </c>
      <c r="D681" s="67" t="str">
        <f t="shared" si="242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4" t="s">
        <v>181</v>
      </c>
      <c r="K681" s="116"/>
      <c r="L681" s="116"/>
      <c r="M681" s="228">
        <f t="shared" si="225"/>
        <v>0</v>
      </c>
      <c r="N681" s="218">
        <v>3210</v>
      </c>
    </row>
    <row r="682" spans="1:14" hidden="1" x14ac:dyDescent="0.25">
      <c r="A682" s="48">
        <f t="shared" si="243"/>
        <v>3227</v>
      </c>
      <c r="B682" s="49" t="str">
        <f t="shared" si="227"/>
        <v xml:space="preserve"> </v>
      </c>
      <c r="C682" s="67" t="str">
        <f t="shared" si="241"/>
        <v xml:space="preserve">  </v>
      </c>
      <c r="D682" s="67" t="str">
        <f t="shared" si="242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5"/>
      <c r="K682" s="116"/>
      <c r="L682" s="116"/>
      <c r="M682" s="228">
        <f t="shared" si="225"/>
        <v>0</v>
      </c>
      <c r="N682" s="218">
        <v>4910</v>
      </c>
    </row>
    <row r="683" spans="1:14" hidden="1" x14ac:dyDescent="0.25">
      <c r="A683" s="48">
        <f t="shared" si="243"/>
        <v>3227</v>
      </c>
      <c r="B683" s="49" t="str">
        <f t="shared" si="227"/>
        <v xml:space="preserve"> </v>
      </c>
      <c r="C683" s="67" t="str">
        <f t="shared" si="241"/>
        <v xml:space="preserve">  </v>
      </c>
      <c r="D683" s="67" t="str">
        <f t="shared" si="242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5"/>
      <c r="K683" s="116"/>
      <c r="L683" s="116"/>
      <c r="M683" s="228">
        <f t="shared" si="225"/>
        <v>0</v>
      </c>
      <c r="N683" s="218">
        <v>5410</v>
      </c>
    </row>
    <row r="684" spans="1:14" hidden="1" x14ac:dyDescent="0.25">
      <c r="A684" s="48">
        <f t="shared" si="243"/>
        <v>3227</v>
      </c>
      <c r="B684" s="49" t="str">
        <f t="shared" si="227"/>
        <v xml:space="preserve"> </v>
      </c>
      <c r="C684" s="67" t="str">
        <f t="shared" si="241"/>
        <v xml:space="preserve">  </v>
      </c>
      <c r="D684" s="67" t="str">
        <f t="shared" si="242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5"/>
      <c r="K684" s="116"/>
      <c r="L684" s="116"/>
      <c r="M684" s="228">
        <f t="shared" si="225"/>
        <v>0</v>
      </c>
      <c r="N684" s="218">
        <v>6210</v>
      </c>
    </row>
    <row r="685" spans="1:14" hidden="1" x14ac:dyDescent="0.25">
      <c r="A685" s="48">
        <f t="shared" si="243"/>
        <v>3227</v>
      </c>
      <c r="B685" s="49" t="str">
        <f t="shared" si="227"/>
        <v xml:space="preserve"> </v>
      </c>
      <c r="C685" s="67" t="str">
        <f t="shared" si="241"/>
        <v xml:space="preserve">  </v>
      </c>
      <c r="D685" s="67" t="str">
        <f t="shared" si="242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5"/>
      <c r="K685" s="116"/>
      <c r="L685" s="116"/>
      <c r="M685" s="228">
        <f t="shared" si="225"/>
        <v>0</v>
      </c>
      <c r="N685" s="218">
        <v>7210</v>
      </c>
    </row>
    <row r="686" spans="1:14" hidden="1" x14ac:dyDescent="0.25">
      <c r="A686" s="48">
        <f t="shared" si="243"/>
        <v>3227</v>
      </c>
      <c r="B686" s="49">
        <f t="shared" si="227"/>
        <v>82</v>
      </c>
      <c r="C686" s="67" t="str">
        <f t="shared" si="241"/>
        <v>092</v>
      </c>
      <c r="D686" s="67" t="str">
        <f t="shared" si="242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6"/>
      <c r="K686" s="116"/>
      <c r="L686" s="116"/>
      <c r="M686" s="228">
        <f t="shared" si="225"/>
        <v>0</v>
      </c>
      <c r="N686" s="218">
        <v>8210</v>
      </c>
    </row>
    <row r="687" spans="1:14" hidden="1" x14ac:dyDescent="0.25">
      <c r="A687" s="48">
        <f t="shared" si="243"/>
        <v>323</v>
      </c>
      <c r="B687" s="49" t="str">
        <f t="shared" si="227"/>
        <v xml:space="preserve"> </v>
      </c>
      <c r="C687" s="67" t="str">
        <f t="shared" si="241"/>
        <v xml:space="preserve">  </v>
      </c>
      <c r="D687" s="67" t="str">
        <f t="shared" si="242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4">SUM(K688:K741)</f>
        <v>0</v>
      </c>
      <c r="L687" s="72">
        <f>SUM(L688:L741)</f>
        <v>0</v>
      </c>
      <c r="M687" s="225">
        <f t="shared" ref="M687" si="245">SUM(M688:M741)</f>
        <v>0</v>
      </c>
      <c r="N687" s="218"/>
    </row>
    <row r="688" spans="1:14" hidden="1" x14ac:dyDescent="0.25">
      <c r="A688" s="48">
        <f t="shared" si="243"/>
        <v>3231</v>
      </c>
      <c r="B688" s="49" t="str">
        <f t="shared" si="227"/>
        <v xml:space="preserve"> </v>
      </c>
      <c r="C688" s="67" t="str">
        <f t="shared" si="241"/>
        <v xml:space="preserve">  </v>
      </c>
      <c r="D688" s="67" t="str">
        <f t="shared" si="242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4" t="s">
        <v>146</v>
      </c>
      <c r="K688" s="116"/>
      <c r="L688" s="116"/>
      <c r="M688" s="228">
        <f t="shared" si="225"/>
        <v>0</v>
      </c>
      <c r="N688" s="218">
        <v>3210</v>
      </c>
    </row>
    <row r="689" spans="1:14" hidden="1" x14ac:dyDescent="0.25">
      <c r="A689" s="48">
        <f t="shared" si="243"/>
        <v>3231</v>
      </c>
      <c r="B689" s="49" t="str">
        <f t="shared" si="227"/>
        <v xml:space="preserve"> </v>
      </c>
      <c r="C689" s="67" t="str">
        <f t="shared" si="241"/>
        <v xml:space="preserve">  </v>
      </c>
      <c r="D689" s="67" t="str">
        <f t="shared" si="242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5"/>
      <c r="K689" s="116"/>
      <c r="L689" s="116"/>
      <c r="M689" s="228">
        <f t="shared" si="225"/>
        <v>0</v>
      </c>
      <c r="N689" s="218">
        <v>4910</v>
      </c>
    </row>
    <row r="690" spans="1:14" hidden="1" x14ac:dyDescent="0.25">
      <c r="A690" s="48">
        <f t="shared" si="243"/>
        <v>3231</v>
      </c>
      <c r="B690" s="49" t="str">
        <f t="shared" si="227"/>
        <v xml:space="preserve"> </v>
      </c>
      <c r="C690" s="67" t="str">
        <f t="shared" si="241"/>
        <v xml:space="preserve">  </v>
      </c>
      <c r="D690" s="67" t="str">
        <f t="shared" si="242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5"/>
      <c r="K690" s="116"/>
      <c r="L690" s="116"/>
      <c r="M690" s="228">
        <f t="shared" ref="M690:M741" si="246">K690+L690</f>
        <v>0</v>
      </c>
      <c r="N690" s="218">
        <v>5410</v>
      </c>
    </row>
    <row r="691" spans="1:14" hidden="1" x14ac:dyDescent="0.25">
      <c r="A691" s="48">
        <f t="shared" si="243"/>
        <v>3231</v>
      </c>
      <c r="B691" s="49" t="str">
        <f t="shared" si="227"/>
        <v xml:space="preserve"> </v>
      </c>
      <c r="C691" s="67" t="str">
        <f t="shared" si="241"/>
        <v xml:space="preserve">  </v>
      </c>
      <c r="D691" s="67" t="str">
        <f t="shared" si="242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5"/>
      <c r="K691" s="116"/>
      <c r="L691" s="116"/>
      <c r="M691" s="228">
        <f t="shared" si="246"/>
        <v>0</v>
      </c>
      <c r="N691" s="218">
        <v>6210</v>
      </c>
    </row>
    <row r="692" spans="1:14" hidden="1" x14ac:dyDescent="0.25">
      <c r="A692" s="48">
        <f t="shared" si="243"/>
        <v>3231</v>
      </c>
      <c r="B692" s="49">
        <f t="shared" si="227"/>
        <v>72</v>
      </c>
      <c r="C692" s="67" t="str">
        <f t="shared" si="241"/>
        <v>092</v>
      </c>
      <c r="D692" s="67" t="str">
        <f t="shared" si="242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5"/>
      <c r="K692" s="116"/>
      <c r="L692" s="116"/>
      <c r="M692" s="228">
        <f t="shared" si="246"/>
        <v>0</v>
      </c>
      <c r="N692" s="218">
        <v>7210</v>
      </c>
    </row>
    <row r="693" spans="1:14" hidden="1" x14ac:dyDescent="0.25">
      <c r="A693" s="48">
        <f t="shared" si="243"/>
        <v>3231</v>
      </c>
      <c r="B693" s="49" t="str">
        <f t="shared" si="227"/>
        <v xml:space="preserve"> </v>
      </c>
      <c r="C693" s="67" t="str">
        <f t="shared" si="241"/>
        <v xml:space="preserve">  </v>
      </c>
      <c r="D693" s="67" t="str">
        <f t="shared" si="242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6"/>
      <c r="K693" s="116"/>
      <c r="L693" s="116"/>
      <c r="M693" s="228">
        <f t="shared" si="246"/>
        <v>0</v>
      </c>
      <c r="N693" s="218">
        <v>8210</v>
      </c>
    </row>
    <row r="694" spans="1:14" hidden="1" x14ac:dyDescent="0.25">
      <c r="A694" s="48">
        <f t="shared" si="243"/>
        <v>3232</v>
      </c>
      <c r="B694" s="49" t="str">
        <f t="shared" si="227"/>
        <v xml:space="preserve"> </v>
      </c>
      <c r="C694" s="67" t="str">
        <f t="shared" si="241"/>
        <v xml:space="preserve">  </v>
      </c>
      <c r="D694" s="67" t="str">
        <f t="shared" si="242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4" t="s">
        <v>147</v>
      </c>
      <c r="K694" s="116"/>
      <c r="L694" s="116"/>
      <c r="M694" s="228">
        <f t="shared" si="246"/>
        <v>0</v>
      </c>
      <c r="N694" s="218">
        <v>3210</v>
      </c>
    </row>
    <row r="695" spans="1:14" hidden="1" x14ac:dyDescent="0.25">
      <c r="A695" s="48">
        <f t="shared" si="243"/>
        <v>3232</v>
      </c>
      <c r="B695" s="49" t="str">
        <f t="shared" si="227"/>
        <v xml:space="preserve"> </v>
      </c>
      <c r="C695" s="67" t="str">
        <f t="shared" si="241"/>
        <v xml:space="preserve">  </v>
      </c>
      <c r="D695" s="67" t="str">
        <f t="shared" si="242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5"/>
      <c r="K695" s="116"/>
      <c r="L695" s="116"/>
      <c r="M695" s="228">
        <f t="shared" si="246"/>
        <v>0</v>
      </c>
      <c r="N695" s="218">
        <v>4910</v>
      </c>
    </row>
    <row r="696" spans="1:14" hidden="1" x14ac:dyDescent="0.25">
      <c r="A696" s="48">
        <f t="shared" si="243"/>
        <v>3232</v>
      </c>
      <c r="B696" s="49" t="str">
        <f t="shared" si="227"/>
        <v xml:space="preserve"> </v>
      </c>
      <c r="C696" s="67" t="str">
        <f t="shared" si="241"/>
        <v xml:space="preserve">  </v>
      </c>
      <c r="D696" s="67" t="str">
        <f t="shared" si="242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5"/>
      <c r="K696" s="116"/>
      <c r="L696" s="116"/>
      <c r="M696" s="228">
        <f t="shared" si="246"/>
        <v>0</v>
      </c>
      <c r="N696" s="218">
        <v>5410</v>
      </c>
    </row>
    <row r="697" spans="1:14" hidden="1" x14ac:dyDescent="0.25">
      <c r="A697" s="48">
        <f t="shared" si="243"/>
        <v>3232</v>
      </c>
      <c r="B697" s="49" t="str">
        <f t="shared" si="227"/>
        <v xml:space="preserve"> </v>
      </c>
      <c r="C697" s="67" t="str">
        <f t="shared" si="241"/>
        <v xml:space="preserve">  </v>
      </c>
      <c r="D697" s="67" t="str">
        <f t="shared" si="242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5"/>
      <c r="K697" s="116"/>
      <c r="L697" s="116"/>
      <c r="M697" s="228">
        <f t="shared" si="246"/>
        <v>0</v>
      </c>
      <c r="N697" s="218">
        <v>6210</v>
      </c>
    </row>
    <row r="698" spans="1:14" hidden="1" x14ac:dyDescent="0.25">
      <c r="A698" s="48">
        <f t="shared" si="243"/>
        <v>3232</v>
      </c>
      <c r="B698" s="49">
        <f t="shared" si="227"/>
        <v>72</v>
      </c>
      <c r="C698" s="67" t="str">
        <f t="shared" si="241"/>
        <v>092</v>
      </c>
      <c r="D698" s="67" t="str">
        <f t="shared" si="242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5"/>
      <c r="K698" s="116"/>
      <c r="L698" s="116"/>
      <c r="M698" s="228">
        <f t="shared" si="246"/>
        <v>0</v>
      </c>
      <c r="N698" s="218">
        <v>7210</v>
      </c>
    </row>
    <row r="699" spans="1:14" hidden="1" x14ac:dyDescent="0.25">
      <c r="A699" s="48">
        <f t="shared" si="243"/>
        <v>3232</v>
      </c>
      <c r="B699" s="49" t="str">
        <f t="shared" si="227"/>
        <v xml:space="preserve"> </v>
      </c>
      <c r="C699" s="67" t="str">
        <f t="shared" si="241"/>
        <v xml:space="preserve">  </v>
      </c>
      <c r="D699" s="67" t="str">
        <f t="shared" si="242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6"/>
      <c r="K699" s="116"/>
      <c r="L699" s="116"/>
      <c r="M699" s="228">
        <f t="shared" si="246"/>
        <v>0</v>
      </c>
      <c r="N699" s="218">
        <v>8210</v>
      </c>
    </row>
    <row r="700" spans="1:14" hidden="1" x14ac:dyDescent="0.25">
      <c r="A700" s="48">
        <f t="shared" si="243"/>
        <v>3233</v>
      </c>
      <c r="B700" s="49" t="str">
        <f t="shared" si="227"/>
        <v xml:space="preserve"> </v>
      </c>
      <c r="C700" s="67" t="str">
        <f t="shared" si="241"/>
        <v xml:space="preserve">  </v>
      </c>
      <c r="D700" s="67" t="str">
        <f t="shared" si="242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4" t="s">
        <v>148</v>
      </c>
      <c r="K700" s="116"/>
      <c r="L700" s="116"/>
      <c r="M700" s="228">
        <f t="shared" si="246"/>
        <v>0</v>
      </c>
      <c r="N700" s="218">
        <v>3210</v>
      </c>
    </row>
    <row r="701" spans="1:14" hidden="1" x14ac:dyDescent="0.25">
      <c r="A701" s="48">
        <f t="shared" si="243"/>
        <v>3233</v>
      </c>
      <c r="B701" s="49" t="str">
        <f t="shared" si="227"/>
        <v xml:space="preserve"> </v>
      </c>
      <c r="C701" s="67" t="str">
        <f t="shared" si="241"/>
        <v xml:space="preserve">  </v>
      </c>
      <c r="D701" s="67" t="str">
        <f t="shared" si="242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5"/>
      <c r="K701" s="116"/>
      <c r="L701" s="116"/>
      <c r="M701" s="228">
        <f t="shared" si="246"/>
        <v>0</v>
      </c>
      <c r="N701" s="218">
        <v>4910</v>
      </c>
    </row>
    <row r="702" spans="1:14" hidden="1" x14ac:dyDescent="0.25">
      <c r="A702" s="48">
        <f t="shared" si="243"/>
        <v>3233</v>
      </c>
      <c r="B702" s="49" t="str">
        <f t="shared" si="227"/>
        <v xml:space="preserve"> </v>
      </c>
      <c r="C702" s="67" t="str">
        <f t="shared" si="241"/>
        <v xml:space="preserve">  </v>
      </c>
      <c r="D702" s="67" t="str">
        <f t="shared" si="242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5"/>
      <c r="K702" s="116"/>
      <c r="L702" s="116"/>
      <c r="M702" s="228">
        <f t="shared" si="246"/>
        <v>0</v>
      </c>
      <c r="N702" s="218">
        <v>5410</v>
      </c>
    </row>
    <row r="703" spans="1:14" hidden="1" x14ac:dyDescent="0.25">
      <c r="A703" s="48">
        <f t="shared" si="243"/>
        <v>3233</v>
      </c>
      <c r="B703" s="49" t="str">
        <f t="shared" si="227"/>
        <v xml:space="preserve"> </v>
      </c>
      <c r="C703" s="67" t="str">
        <f t="shared" si="241"/>
        <v xml:space="preserve">  </v>
      </c>
      <c r="D703" s="67" t="str">
        <f t="shared" si="242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5"/>
      <c r="K703" s="116"/>
      <c r="L703" s="116"/>
      <c r="M703" s="228">
        <f t="shared" si="246"/>
        <v>0</v>
      </c>
      <c r="N703" s="218">
        <v>6210</v>
      </c>
    </row>
    <row r="704" spans="1:14" hidden="1" x14ac:dyDescent="0.25">
      <c r="A704" s="48">
        <f t="shared" si="243"/>
        <v>3233</v>
      </c>
      <c r="B704" s="49">
        <f t="shared" si="227"/>
        <v>72</v>
      </c>
      <c r="C704" s="67" t="str">
        <f t="shared" si="241"/>
        <v>092</v>
      </c>
      <c r="D704" s="67" t="str">
        <f t="shared" si="242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5"/>
      <c r="K704" s="116"/>
      <c r="L704" s="116"/>
      <c r="M704" s="228">
        <f t="shared" si="246"/>
        <v>0</v>
      </c>
      <c r="N704" s="218">
        <v>7210</v>
      </c>
    </row>
    <row r="705" spans="1:14" hidden="1" x14ac:dyDescent="0.25">
      <c r="A705" s="48">
        <f t="shared" si="243"/>
        <v>3233</v>
      </c>
      <c r="B705" s="49" t="str">
        <f t="shared" si="227"/>
        <v xml:space="preserve"> </v>
      </c>
      <c r="C705" s="67" t="str">
        <f t="shared" si="241"/>
        <v xml:space="preserve">  </v>
      </c>
      <c r="D705" s="67" t="str">
        <f t="shared" si="242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6"/>
      <c r="K705" s="116"/>
      <c r="L705" s="116"/>
      <c r="M705" s="228">
        <f t="shared" si="246"/>
        <v>0</v>
      </c>
      <c r="N705" s="218">
        <v>8210</v>
      </c>
    </row>
    <row r="706" spans="1:14" hidden="1" x14ac:dyDescent="0.25">
      <c r="A706" s="48">
        <f t="shared" si="243"/>
        <v>3234</v>
      </c>
      <c r="B706" s="49" t="str">
        <f t="shared" si="227"/>
        <v xml:space="preserve"> </v>
      </c>
      <c r="C706" s="67" t="str">
        <f t="shared" si="241"/>
        <v xml:space="preserve">  </v>
      </c>
      <c r="D706" s="67" t="str">
        <f t="shared" si="242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4" t="s">
        <v>149</v>
      </c>
      <c r="K706" s="116"/>
      <c r="L706" s="116"/>
      <c r="M706" s="228">
        <f t="shared" si="246"/>
        <v>0</v>
      </c>
      <c r="N706" s="218">
        <v>3210</v>
      </c>
    </row>
    <row r="707" spans="1:14" hidden="1" x14ac:dyDescent="0.25">
      <c r="A707" s="48">
        <f t="shared" si="243"/>
        <v>3234</v>
      </c>
      <c r="B707" s="49" t="str">
        <f t="shared" si="227"/>
        <v xml:space="preserve"> </v>
      </c>
      <c r="C707" s="67" t="str">
        <f t="shared" si="241"/>
        <v xml:space="preserve">  </v>
      </c>
      <c r="D707" s="67" t="str">
        <f t="shared" si="242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5"/>
      <c r="K707" s="116"/>
      <c r="L707" s="116"/>
      <c r="M707" s="228">
        <f t="shared" si="246"/>
        <v>0</v>
      </c>
      <c r="N707" s="218">
        <v>4910</v>
      </c>
    </row>
    <row r="708" spans="1:14" hidden="1" x14ac:dyDescent="0.25">
      <c r="A708" s="48">
        <f t="shared" si="243"/>
        <v>3234</v>
      </c>
      <c r="B708" s="49" t="str">
        <f t="shared" si="227"/>
        <v xml:space="preserve"> </v>
      </c>
      <c r="C708" s="67" t="str">
        <f t="shared" si="241"/>
        <v xml:space="preserve">  </v>
      </c>
      <c r="D708" s="67" t="str">
        <f t="shared" si="242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5"/>
      <c r="K708" s="116"/>
      <c r="L708" s="116"/>
      <c r="M708" s="228">
        <f t="shared" si="246"/>
        <v>0</v>
      </c>
      <c r="N708" s="218">
        <v>5410</v>
      </c>
    </row>
    <row r="709" spans="1:14" hidden="1" x14ac:dyDescent="0.25">
      <c r="A709" s="48">
        <f t="shared" si="243"/>
        <v>3234</v>
      </c>
      <c r="B709" s="49" t="str">
        <f t="shared" si="227"/>
        <v xml:space="preserve"> </v>
      </c>
      <c r="C709" s="67" t="str">
        <f t="shared" si="241"/>
        <v xml:space="preserve">  </v>
      </c>
      <c r="D709" s="67" t="str">
        <f t="shared" si="242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5"/>
      <c r="K709" s="116"/>
      <c r="L709" s="116"/>
      <c r="M709" s="228">
        <f t="shared" si="246"/>
        <v>0</v>
      </c>
      <c r="N709" s="218">
        <v>6210</v>
      </c>
    </row>
    <row r="710" spans="1:14" hidden="1" x14ac:dyDescent="0.25">
      <c r="A710" s="48">
        <f t="shared" si="243"/>
        <v>3234</v>
      </c>
      <c r="B710" s="49" t="str">
        <f t="shared" si="227"/>
        <v xml:space="preserve"> </v>
      </c>
      <c r="C710" s="67" t="str">
        <f t="shared" si="241"/>
        <v xml:space="preserve">  </v>
      </c>
      <c r="D710" s="67" t="str">
        <f t="shared" si="242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5"/>
      <c r="K710" s="116"/>
      <c r="L710" s="116"/>
      <c r="M710" s="228">
        <f t="shared" si="246"/>
        <v>0</v>
      </c>
      <c r="N710" s="218">
        <v>7210</v>
      </c>
    </row>
    <row r="711" spans="1:14" ht="25.5" hidden="1" customHeight="1" x14ac:dyDescent="0.25">
      <c r="A711" s="48">
        <f t="shared" si="243"/>
        <v>3234</v>
      </c>
      <c r="B711" s="49">
        <f t="shared" si="227"/>
        <v>82</v>
      </c>
      <c r="C711" s="67" t="str">
        <f t="shared" si="241"/>
        <v>092</v>
      </c>
      <c r="D711" s="67" t="str">
        <f t="shared" si="242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6"/>
      <c r="K711" s="116"/>
      <c r="L711" s="116"/>
      <c r="M711" s="228">
        <f t="shared" si="246"/>
        <v>0</v>
      </c>
      <c r="N711" s="218">
        <v>8210</v>
      </c>
    </row>
    <row r="712" spans="1:14" hidden="1" x14ac:dyDescent="0.25">
      <c r="A712" s="48">
        <f t="shared" si="243"/>
        <v>3235</v>
      </c>
      <c r="B712" s="49" t="str">
        <f t="shared" si="227"/>
        <v xml:space="preserve"> </v>
      </c>
      <c r="C712" s="67" t="str">
        <f t="shared" si="241"/>
        <v xml:space="preserve">  </v>
      </c>
      <c r="D712" s="67" t="str">
        <f t="shared" si="242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4" t="s">
        <v>150</v>
      </c>
      <c r="K712" s="116"/>
      <c r="L712" s="116"/>
      <c r="M712" s="228">
        <f t="shared" si="246"/>
        <v>0</v>
      </c>
      <c r="N712" s="218">
        <v>3210</v>
      </c>
    </row>
    <row r="713" spans="1:14" hidden="1" x14ac:dyDescent="0.25">
      <c r="A713" s="48">
        <f t="shared" si="243"/>
        <v>3235</v>
      </c>
      <c r="B713" s="49" t="str">
        <f t="shared" si="227"/>
        <v xml:space="preserve"> </v>
      </c>
      <c r="C713" s="67" t="str">
        <f t="shared" si="241"/>
        <v xml:space="preserve">  </v>
      </c>
      <c r="D713" s="67" t="str">
        <f t="shared" si="242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5"/>
      <c r="K713" s="116"/>
      <c r="L713" s="116"/>
      <c r="M713" s="228">
        <f t="shared" si="246"/>
        <v>0</v>
      </c>
      <c r="N713" s="218">
        <v>4910</v>
      </c>
    </row>
    <row r="714" spans="1:14" hidden="1" x14ac:dyDescent="0.25">
      <c r="A714" s="48">
        <f t="shared" si="243"/>
        <v>3235</v>
      </c>
      <c r="B714" s="49" t="str">
        <f t="shared" si="227"/>
        <v xml:space="preserve"> </v>
      </c>
      <c r="C714" s="67" t="str">
        <f t="shared" si="241"/>
        <v xml:space="preserve">  </v>
      </c>
      <c r="D714" s="67" t="str">
        <f t="shared" si="242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5"/>
      <c r="K714" s="116"/>
      <c r="L714" s="116"/>
      <c r="M714" s="228">
        <f t="shared" si="246"/>
        <v>0</v>
      </c>
      <c r="N714" s="218">
        <v>5410</v>
      </c>
    </row>
    <row r="715" spans="1:14" hidden="1" x14ac:dyDescent="0.25">
      <c r="A715" s="48">
        <f t="shared" si="243"/>
        <v>3235</v>
      </c>
      <c r="B715" s="49" t="str">
        <f t="shared" si="227"/>
        <v xml:space="preserve"> </v>
      </c>
      <c r="C715" s="67" t="str">
        <f t="shared" si="241"/>
        <v xml:space="preserve">  </v>
      </c>
      <c r="D715" s="67" t="str">
        <f t="shared" si="242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5"/>
      <c r="K715" s="116"/>
      <c r="L715" s="116"/>
      <c r="M715" s="228">
        <f t="shared" si="246"/>
        <v>0</v>
      </c>
      <c r="N715" s="218">
        <v>6210</v>
      </c>
    </row>
    <row r="716" spans="1:14" hidden="1" x14ac:dyDescent="0.25">
      <c r="A716" s="48">
        <f t="shared" si="243"/>
        <v>3235</v>
      </c>
      <c r="B716" s="49" t="str">
        <f t="shared" si="227"/>
        <v xml:space="preserve"> </v>
      </c>
      <c r="C716" s="67" t="str">
        <f t="shared" si="241"/>
        <v xml:space="preserve">  </v>
      </c>
      <c r="D716" s="67" t="str">
        <f t="shared" si="242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5"/>
      <c r="K716" s="116"/>
      <c r="L716" s="116"/>
      <c r="M716" s="228">
        <f t="shared" si="246"/>
        <v>0</v>
      </c>
      <c r="N716" s="218">
        <v>7210</v>
      </c>
    </row>
    <row r="717" spans="1:14" hidden="1" x14ac:dyDescent="0.25">
      <c r="A717" s="48">
        <f t="shared" si="243"/>
        <v>3235</v>
      </c>
      <c r="B717" s="49" t="str">
        <f t="shared" si="227"/>
        <v xml:space="preserve"> </v>
      </c>
      <c r="C717" s="67" t="str">
        <f t="shared" si="241"/>
        <v xml:space="preserve">  </v>
      </c>
      <c r="D717" s="67" t="str">
        <f t="shared" si="242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6"/>
      <c r="K717" s="116"/>
      <c r="L717" s="116"/>
      <c r="M717" s="228">
        <f t="shared" si="246"/>
        <v>0</v>
      </c>
      <c r="N717" s="218">
        <v>8210</v>
      </c>
    </row>
    <row r="718" spans="1:14" ht="25.5" hidden="1" customHeight="1" x14ac:dyDescent="0.25">
      <c r="A718" s="48">
        <f t="shared" si="243"/>
        <v>3236</v>
      </c>
      <c r="B718" s="49">
        <f t="shared" si="227"/>
        <v>32</v>
      </c>
      <c r="C718" s="67" t="str">
        <f t="shared" si="241"/>
        <v>092</v>
      </c>
      <c r="D718" s="67" t="str">
        <f t="shared" si="242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4" t="s">
        <v>151</v>
      </c>
      <c r="K718" s="116"/>
      <c r="L718" s="116"/>
      <c r="M718" s="228">
        <f t="shared" si="246"/>
        <v>0</v>
      </c>
      <c r="N718" s="218">
        <v>3210</v>
      </c>
    </row>
    <row r="719" spans="1:14" hidden="1" x14ac:dyDescent="0.25">
      <c r="A719" s="48">
        <f t="shared" si="243"/>
        <v>3236</v>
      </c>
      <c r="B719" s="49" t="str">
        <f t="shared" si="227"/>
        <v xml:space="preserve"> </v>
      </c>
      <c r="C719" s="67" t="str">
        <f t="shared" si="241"/>
        <v xml:space="preserve">  </v>
      </c>
      <c r="D719" s="67" t="str">
        <f t="shared" si="242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5"/>
      <c r="K719" s="116"/>
      <c r="L719" s="116"/>
      <c r="M719" s="228">
        <f t="shared" si="246"/>
        <v>0</v>
      </c>
      <c r="N719" s="218">
        <v>4910</v>
      </c>
    </row>
    <row r="720" spans="1:14" hidden="1" x14ac:dyDescent="0.25">
      <c r="A720" s="48">
        <f t="shared" si="243"/>
        <v>3236</v>
      </c>
      <c r="B720" s="49" t="str">
        <f t="shared" si="227"/>
        <v xml:space="preserve"> </v>
      </c>
      <c r="C720" s="67" t="str">
        <f t="shared" si="241"/>
        <v xml:space="preserve">  </v>
      </c>
      <c r="D720" s="67" t="str">
        <f t="shared" si="242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5"/>
      <c r="K720" s="116"/>
      <c r="L720" s="116"/>
      <c r="M720" s="228">
        <f t="shared" si="246"/>
        <v>0</v>
      </c>
      <c r="N720" s="218">
        <v>5410</v>
      </c>
    </row>
    <row r="721" spans="1:14" hidden="1" x14ac:dyDescent="0.25">
      <c r="A721" s="48">
        <f t="shared" ref="A721:A784" si="247">G721</f>
        <v>3236</v>
      </c>
      <c r="B721" s="49" t="str">
        <f t="shared" si="227"/>
        <v xml:space="preserve"> </v>
      </c>
      <c r="C721" s="67" t="str">
        <f t="shared" si="241"/>
        <v xml:space="preserve">  </v>
      </c>
      <c r="D721" s="67" t="str">
        <f t="shared" si="242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5"/>
      <c r="K721" s="116"/>
      <c r="L721" s="116"/>
      <c r="M721" s="228">
        <f t="shared" si="246"/>
        <v>0</v>
      </c>
      <c r="N721" s="218">
        <v>6210</v>
      </c>
    </row>
    <row r="722" spans="1:14" hidden="1" x14ac:dyDescent="0.25">
      <c r="A722" s="48">
        <f t="shared" si="247"/>
        <v>3236</v>
      </c>
      <c r="B722" s="49" t="str">
        <f t="shared" si="227"/>
        <v xml:space="preserve"> </v>
      </c>
      <c r="C722" s="67" t="str">
        <f t="shared" si="241"/>
        <v xml:space="preserve">  </v>
      </c>
      <c r="D722" s="67" t="str">
        <f t="shared" si="242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5"/>
      <c r="K722" s="116"/>
      <c r="L722" s="116"/>
      <c r="M722" s="228">
        <f t="shared" si="246"/>
        <v>0</v>
      </c>
      <c r="N722" s="218">
        <v>7210</v>
      </c>
    </row>
    <row r="723" spans="1:14" hidden="1" x14ac:dyDescent="0.25">
      <c r="A723" s="48">
        <f t="shared" si="247"/>
        <v>3236</v>
      </c>
      <c r="B723" s="49" t="str">
        <f t="shared" si="227"/>
        <v xml:space="preserve"> </v>
      </c>
      <c r="C723" s="67" t="str">
        <f t="shared" si="241"/>
        <v xml:space="preserve">  </v>
      </c>
      <c r="D723" s="67" t="str">
        <f t="shared" si="242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6"/>
      <c r="K723" s="116"/>
      <c r="L723" s="116"/>
      <c r="M723" s="228">
        <f t="shared" si="246"/>
        <v>0</v>
      </c>
      <c r="N723" s="218">
        <v>8210</v>
      </c>
    </row>
    <row r="724" spans="1:14" hidden="1" x14ac:dyDescent="0.25">
      <c r="A724" s="48">
        <f t="shared" si="247"/>
        <v>3237</v>
      </c>
      <c r="B724" s="49">
        <f t="shared" si="227"/>
        <v>32</v>
      </c>
      <c r="C724" s="67" t="str">
        <f t="shared" si="241"/>
        <v>092</v>
      </c>
      <c r="D724" s="67" t="str">
        <f t="shared" si="242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4" t="s">
        <v>173</v>
      </c>
      <c r="K724" s="116"/>
      <c r="L724" s="116"/>
      <c r="M724" s="228">
        <f t="shared" si="246"/>
        <v>0</v>
      </c>
      <c r="N724" s="218">
        <v>3210</v>
      </c>
    </row>
    <row r="725" spans="1:14" hidden="1" x14ac:dyDescent="0.25">
      <c r="A725" s="48">
        <f t="shared" si="247"/>
        <v>3237</v>
      </c>
      <c r="B725" s="49" t="str">
        <f t="shared" si="227"/>
        <v xml:space="preserve"> </v>
      </c>
      <c r="C725" s="67" t="str">
        <f t="shared" si="241"/>
        <v xml:space="preserve">  </v>
      </c>
      <c r="D725" s="67" t="str">
        <f t="shared" si="242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5"/>
      <c r="K725" s="116"/>
      <c r="L725" s="116"/>
      <c r="M725" s="228">
        <f t="shared" si="246"/>
        <v>0</v>
      </c>
      <c r="N725" s="218">
        <v>4910</v>
      </c>
    </row>
    <row r="726" spans="1:14" hidden="1" x14ac:dyDescent="0.25">
      <c r="A726" s="48">
        <f t="shared" si="247"/>
        <v>3237</v>
      </c>
      <c r="B726" s="49" t="str">
        <f t="shared" si="227"/>
        <v xml:space="preserve"> </v>
      </c>
      <c r="C726" s="67" t="str">
        <f t="shared" si="241"/>
        <v xml:space="preserve">  </v>
      </c>
      <c r="D726" s="67" t="str">
        <f t="shared" si="242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5"/>
      <c r="K726" s="116"/>
      <c r="L726" s="116"/>
      <c r="M726" s="228">
        <f t="shared" si="246"/>
        <v>0</v>
      </c>
      <c r="N726" s="218">
        <v>5410</v>
      </c>
    </row>
    <row r="727" spans="1:14" hidden="1" x14ac:dyDescent="0.25">
      <c r="A727" s="48">
        <f t="shared" si="247"/>
        <v>3237</v>
      </c>
      <c r="B727" s="49" t="str">
        <f t="shared" si="227"/>
        <v xml:space="preserve"> </v>
      </c>
      <c r="C727" s="67" t="str">
        <f t="shared" si="241"/>
        <v xml:space="preserve">  </v>
      </c>
      <c r="D727" s="67" t="str">
        <f t="shared" si="242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5"/>
      <c r="K727" s="116"/>
      <c r="L727" s="116"/>
      <c r="M727" s="228">
        <f t="shared" si="246"/>
        <v>0</v>
      </c>
      <c r="N727" s="218">
        <v>6210</v>
      </c>
    </row>
    <row r="728" spans="1:14" hidden="1" x14ac:dyDescent="0.25">
      <c r="A728" s="48">
        <f t="shared" si="247"/>
        <v>3237</v>
      </c>
      <c r="B728" s="49" t="str">
        <f t="shared" si="227"/>
        <v xml:space="preserve"> </v>
      </c>
      <c r="C728" s="67" t="str">
        <f t="shared" si="241"/>
        <v xml:space="preserve">  </v>
      </c>
      <c r="D728" s="67" t="str">
        <f t="shared" si="242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5"/>
      <c r="K728" s="116"/>
      <c r="L728" s="116"/>
      <c r="M728" s="228">
        <f t="shared" si="246"/>
        <v>0</v>
      </c>
      <c r="N728" s="218">
        <v>7210</v>
      </c>
    </row>
    <row r="729" spans="1:14" hidden="1" x14ac:dyDescent="0.25">
      <c r="A729" s="48">
        <f t="shared" si="247"/>
        <v>3237</v>
      </c>
      <c r="B729" s="49" t="str">
        <f t="shared" si="227"/>
        <v xml:space="preserve"> </v>
      </c>
      <c r="C729" s="67" t="str">
        <f t="shared" si="241"/>
        <v xml:space="preserve">  </v>
      </c>
      <c r="D729" s="67" t="str">
        <f t="shared" si="242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6"/>
      <c r="K729" s="116"/>
      <c r="L729" s="116"/>
      <c r="M729" s="228">
        <f t="shared" si="246"/>
        <v>0</v>
      </c>
      <c r="N729" s="218">
        <v>8210</v>
      </c>
    </row>
    <row r="730" spans="1:14" hidden="1" x14ac:dyDescent="0.25">
      <c r="A730" s="48">
        <f t="shared" si="247"/>
        <v>3238</v>
      </c>
      <c r="B730" s="49">
        <f t="shared" si="227"/>
        <v>32</v>
      </c>
      <c r="C730" s="67" t="str">
        <f t="shared" si="241"/>
        <v>092</v>
      </c>
      <c r="D730" s="67" t="str">
        <f t="shared" si="242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4" t="s">
        <v>153</v>
      </c>
      <c r="K730" s="116"/>
      <c r="L730" s="116"/>
      <c r="M730" s="228">
        <f t="shared" si="246"/>
        <v>0</v>
      </c>
      <c r="N730" s="218">
        <v>3210</v>
      </c>
    </row>
    <row r="731" spans="1:14" hidden="1" x14ac:dyDescent="0.25">
      <c r="A731" s="48">
        <f t="shared" si="247"/>
        <v>3238</v>
      </c>
      <c r="B731" s="49" t="str">
        <f t="shared" si="227"/>
        <v xml:space="preserve"> </v>
      </c>
      <c r="C731" s="67" t="str">
        <f t="shared" si="241"/>
        <v xml:space="preserve">  </v>
      </c>
      <c r="D731" s="67" t="str">
        <f t="shared" si="242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5"/>
      <c r="K731" s="116"/>
      <c r="L731" s="116"/>
      <c r="M731" s="228">
        <f t="shared" si="246"/>
        <v>0</v>
      </c>
      <c r="N731" s="218">
        <v>4910</v>
      </c>
    </row>
    <row r="732" spans="1:14" hidden="1" x14ac:dyDescent="0.25">
      <c r="A732" s="48">
        <f t="shared" si="247"/>
        <v>3238</v>
      </c>
      <c r="B732" s="49" t="str">
        <f t="shared" si="227"/>
        <v xml:space="preserve"> </v>
      </c>
      <c r="C732" s="67" t="str">
        <f t="shared" si="241"/>
        <v xml:space="preserve">  </v>
      </c>
      <c r="D732" s="67" t="str">
        <f t="shared" si="242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5"/>
      <c r="K732" s="116"/>
      <c r="L732" s="116"/>
      <c r="M732" s="228">
        <f t="shared" si="246"/>
        <v>0</v>
      </c>
      <c r="N732" s="218">
        <v>5410</v>
      </c>
    </row>
    <row r="733" spans="1:14" hidden="1" x14ac:dyDescent="0.25">
      <c r="A733" s="48">
        <f t="shared" si="247"/>
        <v>3238</v>
      </c>
      <c r="B733" s="49" t="str">
        <f t="shared" si="227"/>
        <v xml:space="preserve"> </v>
      </c>
      <c r="C733" s="67" t="str">
        <f t="shared" si="241"/>
        <v xml:space="preserve">  </v>
      </c>
      <c r="D733" s="67" t="str">
        <f t="shared" si="242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5"/>
      <c r="K733" s="116"/>
      <c r="L733" s="116"/>
      <c r="M733" s="228">
        <f t="shared" si="246"/>
        <v>0</v>
      </c>
      <c r="N733" s="218">
        <v>6210</v>
      </c>
    </row>
    <row r="734" spans="1:14" hidden="1" x14ac:dyDescent="0.25">
      <c r="A734" s="48">
        <f t="shared" si="247"/>
        <v>3238</v>
      </c>
      <c r="B734" s="49" t="str">
        <f t="shared" si="227"/>
        <v xml:space="preserve"> </v>
      </c>
      <c r="C734" s="67" t="str">
        <f t="shared" si="241"/>
        <v xml:space="preserve">  </v>
      </c>
      <c r="D734" s="67" t="str">
        <f t="shared" si="242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5"/>
      <c r="K734" s="116"/>
      <c r="L734" s="116"/>
      <c r="M734" s="228">
        <f t="shared" si="246"/>
        <v>0</v>
      </c>
      <c r="N734" s="218">
        <v>7210</v>
      </c>
    </row>
    <row r="735" spans="1:14" hidden="1" x14ac:dyDescent="0.25">
      <c r="A735" s="48">
        <f t="shared" si="247"/>
        <v>3238</v>
      </c>
      <c r="B735" s="49" t="str">
        <f t="shared" si="227"/>
        <v xml:space="preserve"> </v>
      </c>
      <c r="C735" s="67" t="str">
        <f t="shared" si="241"/>
        <v xml:space="preserve">  </v>
      </c>
      <c r="D735" s="67" t="str">
        <f t="shared" si="242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6"/>
      <c r="K735" s="116"/>
      <c r="L735" s="116"/>
      <c r="M735" s="228">
        <f t="shared" si="246"/>
        <v>0</v>
      </c>
      <c r="N735" s="218">
        <v>8210</v>
      </c>
    </row>
    <row r="736" spans="1:14" hidden="1" x14ac:dyDescent="0.25">
      <c r="A736" s="48">
        <f t="shared" si="247"/>
        <v>3239</v>
      </c>
      <c r="B736" s="49">
        <f t="shared" si="227"/>
        <v>32</v>
      </c>
      <c r="C736" s="67" t="str">
        <f t="shared" si="241"/>
        <v>092</v>
      </c>
      <c r="D736" s="67" t="str">
        <f t="shared" si="242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4" t="s">
        <v>154</v>
      </c>
      <c r="K736" s="116"/>
      <c r="L736" s="116"/>
      <c r="M736" s="228">
        <f t="shared" si="246"/>
        <v>0</v>
      </c>
      <c r="N736" s="218">
        <v>3210</v>
      </c>
    </row>
    <row r="737" spans="1:14" hidden="1" x14ac:dyDescent="0.25">
      <c r="A737" s="48">
        <f t="shared" si="247"/>
        <v>3239</v>
      </c>
      <c r="B737" s="49" t="str">
        <f t="shared" si="227"/>
        <v xml:space="preserve"> </v>
      </c>
      <c r="C737" s="67" t="str">
        <f t="shared" si="241"/>
        <v xml:space="preserve">  </v>
      </c>
      <c r="D737" s="67" t="str">
        <f t="shared" si="242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5"/>
      <c r="K737" s="116"/>
      <c r="L737" s="116"/>
      <c r="M737" s="228">
        <f t="shared" si="246"/>
        <v>0</v>
      </c>
      <c r="N737" s="218">
        <v>4910</v>
      </c>
    </row>
    <row r="738" spans="1:14" hidden="1" x14ac:dyDescent="0.25">
      <c r="A738" s="48">
        <f t="shared" si="247"/>
        <v>3239</v>
      </c>
      <c r="B738" s="49" t="str">
        <f t="shared" si="227"/>
        <v xml:space="preserve"> </v>
      </c>
      <c r="C738" s="67" t="str">
        <f t="shared" si="241"/>
        <v xml:space="preserve">  </v>
      </c>
      <c r="D738" s="67" t="str">
        <f t="shared" si="242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5"/>
      <c r="K738" s="116"/>
      <c r="L738" s="116"/>
      <c r="M738" s="228">
        <f t="shared" si="246"/>
        <v>0</v>
      </c>
      <c r="N738" s="218">
        <v>5410</v>
      </c>
    </row>
    <row r="739" spans="1:14" hidden="1" x14ac:dyDescent="0.25">
      <c r="A739" s="48">
        <f t="shared" si="247"/>
        <v>3239</v>
      </c>
      <c r="B739" s="49" t="str">
        <f t="shared" si="227"/>
        <v xml:space="preserve"> </v>
      </c>
      <c r="C739" s="67" t="str">
        <f t="shared" si="241"/>
        <v xml:space="preserve">  </v>
      </c>
      <c r="D739" s="67" t="str">
        <f t="shared" si="242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5"/>
      <c r="K739" s="116"/>
      <c r="L739" s="116"/>
      <c r="M739" s="228">
        <f t="shared" si="246"/>
        <v>0</v>
      </c>
      <c r="N739" s="218">
        <v>6210</v>
      </c>
    </row>
    <row r="740" spans="1:14" hidden="1" x14ac:dyDescent="0.25">
      <c r="A740" s="48">
        <f t="shared" si="247"/>
        <v>3239</v>
      </c>
      <c r="B740" s="49" t="str">
        <f t="shared" si="227"/>
        <v xml:space="preserve"> </v>
      </c>
      <c r="C740" s="67" t="str">
        <f t="shared" si="241"/>
        <v xml:space="preserve">  </v>
      </c>
      <c r="D740" s="67" t="str">
        <f t="shared" si="242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5"/>
      <c r="K740" s="116"/>
      <c r="L740" s="116"/>
      <c r="M740" s="228">
        <f t="shared" si="246"/>
        <v>0</v>
      </c>
      <c r="N740" s="218">
        <v>7210</v>
      </c>
    </row>
    <row r="741" spans="1:14" hidden="1" x14ac:dyDescent="0.25">
      <c r="A741" s="48">
        <f t="shared" si="247"/>
        <v>3239</v>
      </c>
      <c r="B741" s="49" t="str">
        <f t="shared" ref="B741:B804" si="248">IF(H741&gt;0,F741," ")</f>
        <v xml:space="preserve"> </v>
      </c>
      <c r="C741" s="67" t="str">
        <f t="shared" si="241"/>
        <v xml:space="preserve">  </v>
      </c>
      <c r="D741" s="67" t="str">
        <f t="shared" si="242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6"/>
      <c r="K741" s="116"/>
      <c r="L741" s="116"/>
      <c r="M741" s="228">
        <f t="shared" si="246"/>
        <v>0</v>
      </c>
      <c r="N741" s="218">
        <v>8210</v>
      </c>
    </row>
    <row r="742" spans="1:14" ht="25.5" hidden="1" x14ac:dyDescent="0.25">
      <c r="A742" s="48">
        <f t="shared" si="247"/>
        <v>324</v>
      </c>
      <c r="B742" s="49">
        <f t="shared" si="248"/>
        <v>0</v>
      </c>
      <c r="C742" s="67" t="str">
        <f t="shared" si="241"/>
        <v/>
      </c>
      <c r="D742" s="67" t="str">
        <f t="shared" si="242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49">SUM(K743:K748)</f>
        <v>0</v>
      </c>
      <c r="L742" s="72">
        <f>SUM(L743:L748)</f>
        <v>0</v>
      </c>
      <c r="M742" s="225">
        <f t="shared" ref="M742" si="250">SUM(M743:M748)</f>
        <v>0</v>
      </c>
      <c r="N742" s="218"/>
    </row>
    <row r="743" spans="1:14" hidden="1" x14ac:dyDescent="0.25">
      <c r="A743" s="48">
        <f t="shared" si="247"/>
        <v>3241</v>
      </c>
      <c r="B743" s="49" t="str">
        <f t="shared" si="248"/>
        <v xml:space="preserve"> </v>
      </c>
      <c r="C743" s="67" t="str">
        <f t="shared" si="241"/>
        <v xml:space="preserve">  </v>
      </c>
      <c r="D743" s="67" t="str">
        <f t="shared" si="242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4" t="s">
        <v>155</v>
      </c>
      <c r="K743" s="116"/>
      <c r="L743" s="116"/>
      <c r="M743" s="228">
        <f>K743+L743</f>
        <v>0</v>
      </c>
      <c r="N743" s="218">
        <v>3210</v>
      </c>
    </row>
    <row r="744" spans="1:14" hidden="1" x14ac:dyDescent="0.25">
      <c r="A744" s="48">
        <f t="shared" si="247"/>
        <v>3241</v>
      </c>
      <c r="B744" s="49" t="str">
        <f t="shared" si="248"/>
        <v xml:space="preserve"> </v>
      </c>
      <c r="C744" s="67" t="str">
        <f t="shared" si="241"/>
        <v xml:space="preserve">  </v>
      </c>
      <c r="D744" s="67" t="str">
        <f t="shared" si="242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5"/>
      <c r="K744" s="116"/>
      <c r="L744" s="116"/>
      <c r="M744" s="228">
        <f t="shared" ref="M744:M791" si="251">K744+L744</f>
        <v>0</v>
      </c>
      <c r="N744" s="218">
        <v>4910</v>
      </c>
    </row>
    <row r="745" spans="1:14" hidden="1" x14ac:dyDescent="0.25">
      <c r="A745" s="48">
        <f t="shared" si="247"/>
        <v>3241</v>
      </c>
      <c r="B745" s="49" t="str">
        <f t="shared" si="248"/>
        <v xml:space="preserve"> </v>
      </c>
      <c r="C745" s="67" t="str">
        <f t="shared" si="241"/>
        <v xml:space="preserve">  </v>
      </c>
      <c r="D745" s="67" t="str">
        <f t="shared" si="242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5"/>
      <c r="K745" s="116"/>
      <c r="L745" s="116"/>
      <c r="M745" s="228">
        <f t="shared" si="251"/>
        <v>0</v>
      </c>
      <c r="N745" s="218">
        <v>5410</v>
      </c>
    </row>
    <row r="746" spans="1:14" hidden="1" x14ac:dyDescent="0.25">
      <c r="A746" s="48">
        <f t="shared" si="247"/>
        <v>3241</v>
      </c>
      <c r="B746" s="49" t="str">
        <f t="shared" si="248"/>
        <v xml:space="preserve"> </v>
      </c>
      <c r="C746" s="67" t="str">
        <f t="shared" si="241"/>
        <v xml:space="preserve">  </v>
      </c>
      <c r="D746" s="67" t="str">
        <f t="shared" si="242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5"/>
      <c r="K746" s="116"/>
      <c r="L746" s="116"/>
      <c r="M746" s="228">
        <f t="shared" si="251"/>
        <v>0</v>
      </c>
      <c r="N746" s="218">
        <v>6210</v>
      </c>
    </row>
    <row r="747" spans="1:14" hidden="1" x14ac:dyDescent="0.25">
      <c r="A747" s="48">
        <f t="shared" si="247"/>
        <v>3241</v>
      </c>
      <c r="B747" s="49" t="str">
        <f t="shared" si="248"/>
        <v xml:space="preserve"> </v>
      </c>
      <c r="C747" s="67" t="str">
        <f t="shared" si="241"/>
        <v xml:space="preserve">  </v>
      </c>
      <c r="D747" s="67" t="str">
        <f t="shared" si="242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5"/>
      <c r="K747" s="116"/>
      <c r="L747" s="116"/>
      <c r="M747" s="228">
        <f t="shared" si="251"/>
        <v>0</v>
      </c>
      <c r="N747" s="218">
        <v>7210</v>
      </c>
    </row>
    <row r="748" spans="1:14" hidden="1" x14ac:dyDescent="0.25">
      <c r="A748" s="48">
        <f t="shared" si="247"/>
        <v>3241</v>
      </c>
      <c r="B748" s="49">
        <f t="shared" si="248"/>
        <v>82</v>
      </c>
      <c r="C748" s="67" t="str">
        <f t="shared" si="241"/>
        <v>092</v>
      </c>
      <c r="D748" s="67" t="str">
        <f t="shared" si="242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6"/>
      <c r="K748" s="116"/>
      <c r="L748" s="116"/>
      <c r="M748" s="228">
        <f t="shared" si="251"/>
        <v>0</v>
      </c>
      <c r="N748" s="218">
        <v>8210</v>
      </c>
    </row>
    <row r="749" spans="1:14" ht="25.5" hidden="1" x14ac:dyDescent="0.25">
      <c r="A749" s="48">
        <f t="shared" si="247"/>
        <v>329</v>
      </c>
      <c r="B749" s="49" t="str">
        <f t="shared" si="248"/>
        <v xml:space="preserve"> </v>
      </c>
      <c r="C749" s="67" t="str">
        <f t="shared" si="241"/>
        <v xml:space="preserve">  </v>
      </c>
      <c r="D749" s="67" t="str">
        <f t="shared" si="242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2">SUM(K750:K791)</f>
        <v>0</v>
      </c>
      <c r="L749" s="72">
        <f>SUM(L750:L791)</f>
        <v>0</v>
      </c>
      <c r="M749" s="225">
        <f t="shared" ref="M749" si="253">SUM(M750:M791)</f>
        <v>0</v>
      </c>
      <c r="N749" s="218"/>
    </row>
    <row r="750" spans="1:14" hidden="1" x14ac:dyDescent="0.25">
      <c r="A750" s="48">
        <f t="shared" si="247"/>
        <v>3291</v>
      </c>
      <c r="B750" s="49" t="str">
        <f t="shared" si="248"/>
        <v xml:space="preserve"> </v>
      </c>
      <c r="C750" s="67" t="str">
        <f t="shared" si="241"/>
        <v xml:space="preserve">  </v>
      </c>
      <c r="D750" s="67" t="str">
        <f t="shared" si="242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4" t="s">
        <v>182</v>
      </c>
      <c r="K750" s="116"/>
      <c r="L750" s="116"/>
      <c r="M750" s="228">
        <f t="shared" si="251"/>
        <v>0</v>
      </c>
      <c r="N750" s="218">
        <v>3210</v>
      </c>
    </row>
    <row r="751" spans="1:14" hidden="1" x14ac:dyDescent="0.25">
      <c r="A751" s="48">
        <f t="shared" si="247"/>
        <v>3291</v>
      </c>
      <c r="B751" s="49" t="str">
        <f t="shared" si="248"/>
        <v xml:space="preserve"> </v>
      </c>
      <c r="C751" s="67" t="str">
        <f t="shared" si="241"/>
        <v xml:space="preserve">  </v>
      </c>
      <c r="D751" s="67" t="str">
        <f t="shared" si="242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5"/>
      <c r="K751" s="116"/>
      <c r="L751" s="116"/>
      <c r="M751" s="228">
        <f t="shared" si="251"/>
        <v>0</v>
      </c>
      <c r="N751" s="218">
        <v>4910</v>
      </c>
    </row>
    <row r="752" spans="1:14" hidden="1" x14ac:dyDescent="0.25">
      <c r="A752" s="48">
        <f t="shared" si="247"/>
        <v>3291</v>
      </c>
      <c r="B752" s="49" t="str">
        <f t="shared" si="248"/>
        <v xml:space="preserve"> </v>
      </c>
      <c r="C752" s="67" t="str">
        <f t="shared" si="241"/>
        <v xml:space="preserve">  </v>
      </c>
      <c r="D752" s="67" t="str">
        <f t="shared" si="242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5"/>
      <c r="K752" s="116"/>
      <c r="L752" s="116"/>
      <c r="M752" s="228">
        <f t="shared" si="251"/>
        <v>0</v>
      </c>
      <c r="N752" s="218">
        <v>5410</v>
      </c>
    </row>
    <row r="753" spans="1:14" hidden="1" x14ac:dyDescent="0.25">
      <c r="A753" s="48">
        <f t="shared" si="247"/>
        <v>3291</v>
      </c>
      <c r="B753" s="49" t="str">
        <f t="shared" si="248"/>
        <v xml:space="preserve"> </v>
      </c>
      <c r="C753" s="67" t="str">
        <f t="shared" si="241"/>
        <v xml:space="preserve">  </v>
      </c>
      <c r="D753" s="67" t="str">
        <f t="shared" si="242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5"/>
      <c r="K753" s="116"/>
      <c r="L753" s="116"/>
      <c r="M753" s="228">
        <f t="shared" si="251"/>
        <v>0</v>
      </c>
      <c r="N753" s="218">
        <v>6210</v>
      </c>
    </row>
    <row r="754" spans="1:14" ht="25.5" hidden="1" customHeight="1" x14ac:dyDescent="0.25">
      <c r="A754" s="48">
        <f t="shared" si="247"/>
        <v>3291</v>
      </c>
      <c r="B754" s="49">
        <f t="shared" si="248"/>
        <v>72</v>
      </c>
      <c r="C754" s="67" t="str">
        <f t="shared" si="241"/>
        <v>092</v>
      </c>
      <c r="D754" s="67" t="str">
        <f t="shared" si="242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5"/>
      <c r="K754" s="116"/>
      <c r="L754" s="116"/>
      <c r="M754" s="228">
        <f t="shared" si="251"/>
        <v>0</v>
      </c>
      <c r="N754" s="218">
        <v>7210</v>
      </c>
    </row>
    <row r="755" spans="1:14" hidden="1" x14ac:dyDescent="0.25">
      <c r="A755" s="48">
        <f t="shared" si="247"/>
        <v>3291</v>
      </c>
      <c r="B755" s="49" t="str">
        <f t="shared" si="248"/>
        <v xml:space="preserve"> </v>
      </c>
      <c r="C755" s="67" t="str">
        <f t="shared" si="241"/>
        <v xml:space="preserve">  </v>
      </c>
      <c r="D755" s="67" t="str">
        <f t="shared" si="242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6"/>
      <c r="K755" s="116"/>
      <c r="L755" s="116"/>
      <c r="M755" s="228">
        <f t="shared" si="251"/>
        <v>0</v>
      </c>
      <c r="N755" s="218">
        <v>8210</v>
      </c>
    </row>
    <row r="756" spans="1:14" hidden="1" x14ac:dyDescent="0.25">
      <c r="A756" s="48">
        <f t="shared" si="247"/>
        <v>3292</v>
      </c>
      <c r="B756" s="49" t="str">
        <f t="shared" si="248"/>
        <v xml:space="preserve"> </v>
      </c>
      <c r="C756" s="67" t="str">
        <f t="shared" si="241"/>
        <v xml:space="preserve">  </v>
      </c>
      <c r="D756" s="67" t="str">
        <f t="shared" si="242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4" t="s">
        <v>157</v>
      </c>
      <c r="K756" s="116"/>
      <c r="L756" s="116"/>
      <c r="M756" s="228">
        <f t="shared" si="251"/>
        <v>0</v>
      </c>
      <c r="N756" s="218">
        <v>3210</v>
      </c>
    </row>
    <row r="757" spans="1:14" hidden="1" x14ac:dyDescent="0.25">
      <c r="A757" s="48">
        <f t="shared" si="247"/>
        <v>3292</v>
      </c>
      <c r="B757" s="49" t="str">
        <f t="shared" si="248"/>
        <v xml:space="preserve"> </v>
      </c>
      <c r="C757" s="67" t="str">
        <f t="shared" si="241"/>
        <v xml:space="preserve">  </v>
      </c>
      <c r="D757" s="67" t="str">
        <f t="shared" si="242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5"/>
      <c r="K757" s="116"/>
      <c r="L757" s="116"/>
      <c r="M757" s="228">
        <f t="shared" si="251"/>
        <v>0</v>
      </c>
      <c r="N757" s="218">
        <v>4910</v>
      </c>
    </row>
    <row r="758" spans="1:14" hidden="1" x14ac:dyDescent="0.25">
      <c r="A758" s="48">
        <f t="shared" si="247"/>
        <v>3292</v>
      </c>
      <c r="B758" s="49" t="str">
        <f t="shared" si="248"/>
        <v xml:space="preserve"> </v>
      </c>
      <c r="C758" s="67" t="str">
        <f t="shared" si="241"/>
        <v xml:space="preserve">  </v>
      </c>
      <c r="D758" s="67" t="str">
        <f t="shared" si="242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5"/>
      <c r="K758" s="116"/>
      <c r="L758" s="116"/>
      <c r="M758" s="228">
        <f t="shared" si="251"/>
        <v>0</v>
      </c>
      <c r="N758" s="218">
        <v>5410</v>
      </c>
    </row>
    <row r="759" spans="1:14" hidden="1" x14ac:dyDescent="0.25">
      <c r="A759" s="48">
        <f t="shared" si="247"/>
        <v>3292</v>
      </c>
      <c r="B759" s="49" t="str">
        <f t="shared" si="248"/>
        <v xml:space="preserve"> </v>
      </c>
      <c r="C759" s="67" t="str">
        <f t="shared" si="241"/>
        <v xml:space="preserve">  </v>
      </c>
      <c r="D759" s="67" t="str">
        <f t="shared" si="242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5"/>
      <c r="K759" s="116"/>
      <c r="L759" s="116"/>
      <c r="M759" s="228">
        <f t="shared" si="251"/>
        <v>0</v>
      </c>
      <c r="N759" s="218">
        <v>6210</v>
      </c>
    </row>
    <row r="760" spans="1:14" hidden="1" x14ac:dyDescent="0.25">
      <c r="A760" s="48">
        <f t="shared" si="247"/>
        <v>3292</v>
      </c>
      <c r="B760" s="49" t="str">
        <f t="shared" si="248"/>
        <v xml:space="preserve"> </v>
      </c>
      <c r="C760" s="67" t="str">
        <f t="shared" si="241"/>
        <v xml:space="preserve">  </v>
      </c>
      <c r="D760" s="67" t="str">
        <f t="shared" si="242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5"/>
      <c r="K760" s="116"/>
      <c r="L760" s="116"/>
      <c r="M760" s="228">
        <f t="shared" si="251"/>
        <v>0</v>
      </c>
      <c r="N760" s="218">
        <v>7210</v>
      </c>
    </row>
    <row r="761" spans="1:14" hidden="1" x14ac:dyDescent="0.25">
      <c r="A761" s="48">
        <f t="shared" si="247"/>
        <v>3292</v>
      </c>
      <c r="B761" s="49" t="str">
        <f t="shared" si="248"/>
        <v xml:space="preserve"> </v>
      </c>
      <c r="C761" s="67" t="str">
        <f t="shared" si="241"/>
        <v xml:space="preserve">  </v>
      </c>
      <c r="D761" s="67" t="str">
        <f t="shared" si="242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6"/>
      <c r="K761" s="116"/>
      <c r="L761" s="116"/>
      <c r="M761" s="228">
        <f t="shared" si="251"/>
        <v>0</v>
      </c>
      <c r="N761" s="218">
        <v>8210</v>
      </c>
    </row>
    <row r="762" spans="1:14" ht="38.25" hidden="1" customHeight="1" x14ac:dyDescent="0.25">
      <c r="A762" s="48">
        <f t="shared" si="247"/>
        <v>3293</v>
      </c>
      <c r="B762" s="49">
        <f t="shared" si="248"/>
        <v>32</v>
      </c>
      <c r="C762" s="67" t="str">
        <f t="shared" si="241"/>
        <v>092</v>
      </c>
      <c r="D762" s="67" t="str">
        <f t="shared" si="242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4" t="s">
        <v>158</v>
      </c>
      <c r="K762" s="116"/>
      <c r="L762" s="116"/>
      <c r="M762" s="228">
        <f t="shared" si="251"/>
        <v>0</v>
      </c>
      <c r="N762" s="218">
        <v>3210</v>
      </c>
    </row>
    <row r="763" spans="1:14" hidden="1" x14ac:dyDescent="0.25">
      <c r="A763" s="48">
        <f t="shared" si="247"/>
        <v>3293</v>
      </c>
      <c r="B763" s="49" t="str">
        <f t="shared" si="248"/>
        <v xml:space="preserve"> </v>
      </c>
      <c r="C763" s="67" t="str">
        <f t="shared" si="241"/>
        <v xml:space="preserve">  </v>
      </c>
      <c r="D763" s="67" t="str">
        <f t="shared" si="242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5"/>
      <c r="K763" s="116"/>
      <c r="L763" s="116"/>
      <c r="M763" s="228">
        <f t="shared" si="251"/>
        <v>0</v>
      </c>
      <c r="N763" s="218">
        <v>4910</v>
      </c>
    </row>
    <row r="764" spans="1:14" hidden="1" x14ac:dyDescent="0.25">
      <c r="A764" s="48">
        <f t="shared" si="247"/>
        <v>3293</v>
      </c>
      <c r="B764" s="49" t="str">
        <f t="shared" si="248"/>
        <v xml:space="preserve"> </v>
      </c>
      <c r="C764" s="67" t="str">
        <f t="shared" si="241"/>
        <v xml:space="preserve">  </v>
      </c>
      <c r="D764" s="67" t="str">
        <f t="shared" si="242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5"/>
      <c r="K764" s="116"/>
      <c r="L764" s="116"/>
      <c r="M764" s="228">
        <f t="shared" si="251"/>
        <v>0</v>
      </c>
      <c r="N764" s="218">
        <v>5410</v>
      </c>
    </row>
    <row r="765" spans="1:14" hidden="1" x14ac:dyDescent="0.25">
      <c r="A765" s="48">
        <f t="shared" si="247"/>
        <v>3293</v>
      </c>
      <c r="B765" s="49" t="str">
        <f t="shared" si="248"/>
        <v xml:space="preserve"> </v>
      </c>
      <c r="C765" s="67" t="str">
        <f t="shared" si="241"/>
        <v xml:space="preserve">  </v>
      </c>
      <c r="D765" s="67" t="str">
        <f t="shared" si="242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5"/>
      <c r="K765" s="116"/>
      <c r="L765" s="116"/>
      <c r="M765" s="228">
        <f t="shared" si="251"/>
        <v>0</v>
      </c>
      <c r="N765" s="218">
        <v>6210</v>
      </c>
    </row>
    <row r="766" spans="1:14" hidden="1" x14ac:dyDescent="0.25">
      <c r="A766" s="48">
        <f t="shared" si="247"/>
        <v>3293</v>
      </c>
      <c r="B766" s="49" t="str">
        <f t="shared" si="248"/>
        <v xml:space="preserve"> </v>
      </c>
      <c r="C766" s="67" t="str">
        <f t="shared" si="241"/>
        <v xml:space="preserve">  </v>
      </c>
      <c r="D766" s="67" t="str">
        <f t="shared" si="242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5"/>
      <c r="K766" s="116"/>
      <c r="L766" s="116"/>
      <c r="M766" s="228">
        <f t="shared" si="251"/>
        <v>0</v>
      </c>
      <c r="N766" s="218">
        <v>7210</v>
      </c>
    </row>
    <row r="767" spans="1:14" hidden="1" x14ac:dyDescent="0.25">
      <c r="A767" s="48">
        <f t="shared" si="247"/>
        <v>3293</v>
      </c>
      <c r="B767" s="49" t="str">
        <f t="shared" si="248"/>
        <v xml:space="preserve"> </v>
      </c>
      <c r="C767" s="67" t="str">
        <f t="shared" si="241"/>
        <v xml:space="preserve">  </v>
      </c>
      <c r="D767" s="67" t="str">
        <f t="shared" si="242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6"/>
      <c r="K767" s="116"/>
      <c r="L767" s="116"/>
      <c r="M767" s="228">
        <f t="shared" si="251"/>
        <v>0</v>
      </c>
      <c r="N767" s="218">
        <v>8210</v>
      </c>
    </row>
    <row r="768" spans="1:14" hidden="1" x14ac:dyDescent="0.25">
      <c r="A768" s="48">
        <f t="shared" si="247"/>
        <v>3294</v>
      </c>
      <c r="B768" s="49" t="str">
        <f t="shared" si="248"/>
        <v xml:space="preserve"> </v>
      </c>
      <c r="C768" s="67" t="str">
        <f t="shared" si="241"/>
        <v xml:space="preserve">  </v>
      </c>
      <c r="D768" s="67" t="str">
        <f t="shared" si="242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4" t="s">
        <v>159</v>
      </c>
      <c r="K768" s="116"/>
      <c r="L768" s="116"/>
      <c r="M768" s="228">
        <f t="shared" si="251"/>
        <v>0</v>
      </c>
      <c r="N768" s="218">
        <v>3210</v>
      </c>
    </row>
    <row r="769" spans="1:14" ht="25.5" hidden="1" customHeight="1" x14ac:dyDescent="0.25">
      <c r="A769" s="48">
        <f t="shared" si="247"/>
        <v>3294</v>
      </c>
      <c r="B769" s="49">
        <f t="shared" si="248"/>
        <v>49</v>
      </c>
      <c r="C769" s="67" t="str">
        <f t="shared" si="241"/>
        <v>092</v>
      </c>
      <c r="D769" s="67" t="str">
        <f t="shared" si="242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5"/>
      <c r="K769" s="116"/>
      <c r="L769" s="116"/>
      <c r="M769" s="228">
        <f t="shared" si="251"/>
        <v>0</v>
      </c>
      <c r="N769" s="218">
        <v>4910</v>
      </c>
    </row>
    <row r="770" spans="1:14" hidden="1" x14ac:dyDescent="0.25">
      <c r="A770" s="48">
        <f t="shared" si="247"/>
        <v>3294</v>
      </c>
      <c r="B770" s="49" t="str">
        <f t="shared" si="248"/>
        <v xml:space="preserve"> </v>
      </c>
      <c r="C770" s="67" t="str">
        <f t="shared" si="241"/>
        <v xml:space="preserve">  </v>
      </c>
      <c r="D770" s="67" t="str">
        <f t="shared" si="242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5"/>
      <c r="K770" s="116"/>
      <c r="L770" s="116"/>
      <c r="M770" s="228">
        <f t="shared" si="251"/>
        <v>0</v>
      </c>
      <c r="N770" s="218">
        <v>5410</v>
      </c>
    </row>
    <row r="771" spans="1:14" hidden="1" x14ac:dyDescent="0.25">
      <c r="A771" s="48">
        <f t="shared" si="247"/>
        <v>3294</v>
      </c>
      <c r="B771" s="49" t="str">
        <f t="shared" si="248"/>
        <v xml:space="preserve"> </v>
      </c>
      <c r="C771" s="67" t="str">
        <f t="shared" si="241"/>
        <v xml:space="preserve">  </v>
      </c>
      <c r="D771" s="67" t="str">
        <f t="shared" si="242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5"/>
      <c r="K771" s="116"/>
      <c r="L771" s="116"/>
      <c r="M771" s="228">
        <f t="shared" si="251"/>
        <v>0</v>
      </c>
      <c r="N771" s="218">
        <v>6210</v>
      </c>
    </row>
    <row r="772" spans="1:14" hidden="1" x14ac:dyDescent="0.25">
      <c r="A772" s="48">
        <f t="shared" si="247"/>
        <v>3294</v>
      </c>
      <c r="B772" s="49" t="str">
        <f t="shared" si="248"/>
        <v xml:space="preserve"> </v>
      </c>
      <c r="C772" s="67" t="str">
        <f t="shared" si="241"/>
        <v xml:space="preserve">  </v>
      </c>
      <c r="D772" s="67" t="str">
        <f t="shared" si="242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5"/>
      <c r="K772" s="116"/>
      <c r="L772" s="116"/>
      <c r="M772" s="228">
        <f t="shared" si="251"/>
        <v>0</v>
      </c>
      <c r="N772" s="218">
        <v>7210</v>
      </c>
    </row>
    <row r="773" spans="1:14" hidden="1" x14ac:dyDescent="0.25">
      <c r="A773" s="48">
        <f t="shared" si="247"/>
        <v>3294</v>
      </c>
      <c r="B773" s="49" t="str">
        <f t="shared" si="248"/>
        <v xml:space="preserve"> </v>
      </c>
      <c r="C773" s="67" t="str">
        <f t="shared" si="241"/>
        <v xml:space="preserve">  </v>
      </c>
      <c r="D773" s="67" t="str">
        <f t="shared" si="242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6"/>
      <c r="K773" s="116"/>
      <c r="L773" s="116"/>
      <c r="M773" s="228">
        <f t="shared" si="251"/>
        <v>0</v>
      </c>
      <c r="N773" s="218">
        <v>8210</v>
      </c>
    </row>
    <row r="774" spans="1:14" hidden="1" x14ac:dyDescent="0.25">
      <c r="A774" s="48">
        <f t="shared" si="247"/>
        <v>3295</v>
      </c>
      <c r="B774" s="49" t="str">
        <f t="shared" si="248"/>
        <v xml:space="preserve"> </v>
      </c>
      <c r="C774" s="67" t="str">
        <f t="shared" si="241"/>
        <v xml:space="preserve">  </v>
      </c>
      <c r="D774" s="67" t="str">
        <f t="shared" si="242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4" t="s">
        <v>160</v>
      </c>
      <c r="K774" s="116"/>
      <c r="L774" s="116"/>
      <c r="M774" s="228">
        <f t="shared" si="251"/>
        <v>0</v>
      </c>
      <c r="N774" s="218">
        <v>3210</v>
      </c>
    </row>
    <row r="775" spans="1:14" ht="25.5" hidden="1" customHeight="1" x14ac:dyDescent="0.25">
      <c r="A775" s="48">
        <f t="shared" si="247"/>
        <v>3295</v>
      </c>
      <c r="B775" s="49">
        <f t="shared" si="248"/>
        <v>49</v>
      </c>
      <c r="C775" s="67" t="str">
        <f t="shared" si="241"/>
        <v>092</v>
      </c>
      <c r="D775" s="67" t="str">
        <f t="shared" si="242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5"/>
      <c r="K775" s="116"/>
      <c r="L775" s="116"/>
      <c r="M775" s="228">
        <f t="shared" si="251"/>
        <v>0</v>
      </c>
      <c r="N775" s="218">
        <v>4910</v>
      </c>
    </row>
    <row r="776" spans="1:14" hidden="1" x14ac:dyDescent="0.25">
      <c r="A776" s="48">
        <f t="shared" si="247"/>
        <v>3295</v>
      </c>
      <c r="B776" s="49" t="str">
        <f t="shared" si="248"/>
        <v xml:space="preserve"> </v>
      </c>
      <c r="C776" s="67" t="str">
        <f t="shared" si="241"/>
        <v xml:space="preserve">  </v>
      </c>
      <c r="D776" s="67" t="str">
        <f t="shared" si="242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5"/>
      <c r="K776" s="116"/>
      <c r="L776" s="116"/>
      <c r="M776" s="228">
        <f t="shared" si="251"/>
        <v>0</v>
      </c>
      <c r="N776" s="218">
        <v>5410</v>
      </c>
    </row>
    <row r="777" spans="1:14" hidden="1" x14ac:dyDescent="0.25">
      <c r="A777" s="48">
        <f t="shared" si="247"/>
        <v>3295</v>
      </c>
      <c r="B777" s="49" t="str">
        <f t="shared" si="248"/>
        <v xml:space="preserve"> </v>
      </c>
      <c r="C777" s="67" t="str">
        <f t="shared" si="241"/>
        <v xml:space="preserve">  </v>
      </c>
      <c r="D777" s="67" t="str">
        <f t="shared" si="242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5"/>
      <c r="K777" s="116"/>
      <c r="L777" s="116"/>
      <c r="M777" s="228">
        <f t="shared" si="251"/>
        <v>0</v>
      </c>
      <c r="N777" s="218">
        <v>6210</v>
      </c>
    </row>
    <row r="778" spans="1:14" hidden="1" x14ac:dyDescent="0.25">
      <c r="A778" s="48">
        <f t="shared" si="247"/>
        <v>3295</v>
      </c>
      <c r="B778" s="49" t="str">
        <f t="shared" si="248"/>
        <v xml:space="preserve"> </v>
      </c>
      <c r="C778" s="67" t="str">
        <f t="shared" si="241"/>
        <v xml:space="preserve">  </v>
      </c>
      <c r="D778" s="67" t="str">
        <f t="shared" si="242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5"/>
      <c r="K778" s="116"/>
      <c r="L778" s="116"/>
      <c r="M778" s="228">
        <f t="shared" si="251"/>
        <v>0</v>
      </c>
      <c r="N778" s="218">
        <v>7210</v>
      </c>
    </row>
    <row r="779" spans="1:14" hidden="1" x14ac:dyDescent="0.25">
      <c r="A779" s="48">
        <f t="shared" si="247"/>
        <v>3295</v>
      </c>
      <c r="B779" s="49" t="str">
        <f t="shared" si="248"/>
        <v xml:space="preserve"> </v>
      </c>
      <c r="C779" s="67" t="str">
        <f t="shared" si="241"/>
        <v xml:space="preserve">  </v>
      </c>
      <c r="D779" s="67" t="str">
        <f t="shared" si="242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6"/>
      <c r="K779" s="116"/>
      <c r="L779" s="116"/>
      <c r="M779" s="228">
        <f t="shared" si="251"/>
        <v>0</v>
      </c>
      <c r="N779" s="218">
        <v>8210</v>
      </c>
    </row>
    <row r="780" spans="1:14" hidden="1" x14ac:dyDescent="0.25">
      <c r="A780" s="48">
        <f t="shared" si="247"/>
        <v>3296</v>
      </c>
      <c r="B780" s="49" t="str">
        <f t="shared" si="248"/>
        <v xml:space="preserve"> </v>
      </c>
      <c r="C780" s="67" t="str">
        <f t="shared" si="241"/>
        <v xml:space="preserve">  </v>
      </c>
      <c r="D780" s="67" t="str">
        <f t="shared" si="242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4" t="s">
        <v>232</v>
      </c>
      <c r="K780" s="116"/>
      <c r="L780" s="116"/>
      <c r="M780" s="228">
        <f t="shared" si="251"/>
        <v>0</v>
      </c>
      <c r="N780" s="218">
        <v>3210</v>
      </c>
    </row>
    <row r="781" spans="1:14" hidden="1" x14ac:dyDescent="0.25">
      <c r="A781" s="48">
        <f t="shared" si="247"/>
        <v>3296</v>
      </c>
      <c r="B781" s="49">
        <f t="shared" si="248"/>
        <v>49</v>
      </c>
      <c r="C781" s="67" t="str">
        <f t="shared" si="241"/>
        <v>092</v>
      </c>
      <c r="D781" s="67" t="str">
        <f t="shared" si="242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5"/>
      <c r="K781" s="116"/>
      <c r="L781" s="116"/>
      <c r="M781" s="228">
        <f t="shared" si="251"/>
        <v>0</v>
      </c>
      <c r="N781" s="218">
        <v>4910</v>
      </c>
    </row>
    <row r="782" spans="1:14" hidden="1" x14ac:dyDescent="0.25">
      <c r="A782" s="48">
        <f t="shared" si="247"/>
        <v>3296</v>
      </c>
      <c r="B782" s="49" t="str">
        <f t="shared" si="248"/>
        <v xml:space="preserve"> </v>
      </c>
      <c r="C782" s="67" t="str">
        <f t="shared" ref="C782:C828" si="254">IF(H782&gt;0,LEFT(E782,3),"  ")</f>
        <v xml:space="preserve">  </v>
      </c>
      <c r="D782" s="67" t="str">
        <f t="shared" ref="D782:D828" si="255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5"/>
      <c r="K782" s="116"/>
      <c r="L782" s="116"/>
      <c r="M782" s="228">
        <f t="shared" si="251"/>
        <v>0</v>
      </c>
      <c r="N782" s="218">
        <v>5410</v>
      </c>
    </row>
    <row r="783" spans="1:14" hidden="1" x14ac:dyDescent="0.25">
      <c r="A783" s="48">
        <f t="shared" si="247"/>
        <v>3296</v>
      </c>
      <c r="B783" s="49" t="str">
        <f t="shared" si="248"/>
        <v xml:space="preserve"> </v>
      </c>
      <c r="C783" s="67" t="str">
        <f t="shared" si="254"/>
        <v xml:space="preserve">  </v>
      </c>
      <c r="D783" s="67" t="str">
        <f t="shared" si="255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5"/>
      <c r="K783" s="116"/>
      <c r="L783" s="116"/>
      <c r="M783" s="228">
        <f t="shared" si="251"/>
        <v>0</v>
      </c>
      <c r="N783" s="218">
        <v>6210</v>
      </c>
    </row>
    <row r="784" spans="1:14" hidden="1" x14ac:dyDescent="0.25">
      <c r="A784" s="48">
        <f t="shared" si="247"/>
        <v>3296</v>
      </c>
      <c r="B784" s="49" t="str">
        <f t="shared" si="248"/>
        <v xml:space="preserve"> </v>
      </c>
      <c r="C784" s="67" t="str">
        <f t="shared" si="254"/>
        <v xml:space="preserve">  </v>
      </c>
      <c r="D784" s="67" t="str">
        <f t="shared" si="255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5"/>
      <c r="K784" s="116"/>
      <c r="L784" s="116"/>
      <c r="M784" s="228">
        <f t="shared" si="251"/>
        <v>0</v>
      </c>
      <c r="N784" s="218">
        <v>7210</v>
      </c>
    </row>
    <row r="785" spans="1:14" hidden="1" x14ac:dyDescent="0.25">
      <c r="A785" s="48">
        <f t="shared" ref="A785:A786" si="256">G785</f>
        <v>3296</v>
      </c>
      <c r="B785" s="49" t="str">
        <f t="shared" si="248"/>
        <v xml:space="preserve"> </v>
      </c>
      <c r="C785" s="67" t="str">
        <f t="shared" si="254"/>
        <v xml:space="preserve">  </v>
      </c>
      <c r="D785" s="67" t="str">
        <f t="shared" si="255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6"/>
      <c r="K785" s="116"/>
      <c r="L785" s="116"/>
      <c r="M785" s="228">
        <f t="shared" si="251"/>
        <v>0</v>
      </c>
      <c r="N785" s="218">
        <v>8210</v>
      </c>
    </row>
    <row r="786" spans="1:14" hidden="1" x14ac:dyDescent="0.25">
      <c r="A786" s="48">
        <f t="shared" si="256"/>
        <v>3299</v>
      </c>
      <c r="B786" s="49" t="str">
        <f t="shared" si="248"/>
        <v xml:space="preserve"> </v>
      </c>
      <c r="C786" s="67" t="str">
        <f t="shared" si="254"/>
        <v xml:space="preserve">  </v>
      </c>
      <c r="D786" s="67" t="str">
        <f t="shared" si="255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4" t="s">
        <v>156</v>
      </c>
      <c r="K786" s="116"/>
      <c r="L786" s="116"/>
      <c r="M786" s="228">
        <f t="shared" si="251"/>
        <v>0</v>
      </c>
      <c r="N786" s="218">
        <v>3210</v>
      </c>
    </row>
    <row r="787" spans="1:14" ht="25.5" hidden="1" customHeight="1" x14ac:dyDescent="0.25">
      <c r="A787" s="48">
        <f>G787</f>
        <v>3299</v>
      </c>
      <c r="B787" s="49">
        <f t="shared" si="248"/>
        <v>49</v>
      </c>
      <c r="C787" s="67" t="str">
        <f t="shared" si="254"/>
        <v>092</v>
      </c>
      <c r="D787" s="67" t="str">
        <f t="shared" si="255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5"/>
      <c r="K787" s="116"/>
      <c r="L787" s="116"/>
      <c r="M787" s="228">
        <f t="shared" si="251"/>
        <v>0</v>
      </c>
      <c r="N787" s="218">
        <v>4910</v>
      </c>
    </row>
    <row r="788" spans="1:14" hidden="1" x14ac:dyDescent="0.25">
      <c r="A788" s="48">
        <f t="shared" ref="A788:A792" si="257">G788</f>
        <v>3299</v>
      </c>
      <c r="B788" s="49" t="str">
        <f t="shared" si="248"/>
        <v xml:space="preserve"> </v>
      </c>
      <c r="C788" s="67" t="str">
        <f t="shared" si="254"/>
        <v xml:space="preserve">  </v>
      </c>
      <c r="D788" s="67" t="str">
        <f t="shared" si="255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5"/>
      <c r="K788" s="116"/>
      <c r="L788" s="116"/>
      <c r="M788" s="228">
        <f t="shared" si="251"/>
        <v>0</v>
      </c>
      <c r="N788" s="218">
        <v>5410</v>
      </c>
    </row>
    <row r="789" spans="1:14" hidden="1" x14ac:dyDescent="0.25">
      <c r="A789" s="48">
        <f t="shared" si="257"/>
        <v>3299</v>
      </c>
      <c r="B789" s="49" t="str">
        <f t="shared" si="248"/>
        <v xml:space="preserve"> </v>
      </c>
      <c r="C789" s="67" t="str">
        <f t="shared" si="254"/>
        <v xml:space="preserve">  </v>
      </c>
      <c r="D789" s="67" t="str">
        <f t="shared" si="255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5"/>
      <c r="K789" s="116"/>
      <c r="L789" s="116"/>
      <c r="M789" s="228">
        <f t="shared" si="251"/>
        <v>0</v>
      </c>
      <c r="N789" s="218">
        <v>6210</v>
      </c>
    </row>
    <row r="790" spans="1:14" hidden="1" x14ac:dyDescent="0.25">
      <c r="A790" s="48">
        <f t="shared" si="257"/>
        <v>3299</v>
      </c>
      <c r="B790" s="49" t="str">
        <f t="shared" si="248"/>
        <v xml:space="preserve"> </v>
      </c>
      <c r="C790" s="67" t="str">
        <f t="shared" si="254"/>
        <v xml:space="preserve">  </v>
      </c>
      <c r="D790" s="67" t="str">
        <f t="shared" si="255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5"/>
      <c r="K790" s="116"/>
      <c r="L790" s="116"/>
      <c r="M790" s="228">
        <f t="shared" si="251"/>
        <v>0</v>
      </c>
      <c r="N790" s="218">
        <v>7210</v>
      </c>
    </row>
    <row r="791" spans="1:14" hidden="1" x14ac:dyDescent="0.25">
      <c r="A791" s="48">
        <f t="shared" si="257"/>
        <v>3299</v>
      </c>
      <c r="B791" s="49" t="str">
        <f t="shared" si="248"/>
        <v xml:space="preserve"> </v>
      </c>
      <c r="C791" s="67" t="str">
        <f t="shared" si="254"/>
        <v xml:space="preserve">  </v>
      </c>
      <c r="D791" s="67" t="str">
        <f t="shared" si="255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6"/>
      <c r="K791" s="116"/>
      <c r="L791" s="116"/>
      <c r="M791" s="228">
        <f t="shared" si="251"/>
        <v>0</v>
      </c>
      <c r="N791" s="218">
        <v>8210</v>
      </c>
    </row>
    <row r="792" spans="1:14" hidden="1" x14ac:dyDescent="0.25">
      <c r="A792" s="48">
        <f t="shared" si="257"/>
        <v>34</v>
      </c>
      <c r="B792" s="49" t="str">
        <f t="shared" si="248"/>
        <v xml:space="preserve"> </v>
      </c>
      <c r="C792" s="67" t="str">
        <f t="shared" si="254"/>
        <v xml:space="preserve">  </v>
      </c>
      <c r="D792" s="67" t="str">
        <f t="shared" si="255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8">SUM(K793,K800)</f>
        <v>0</v>
      </c>
      <c r="L792" s="72">
        <f t="shared" ref="L792:M792" si="259">SUM(L793,L800)</f>
        <v>0</v>
      </c>
      <c r="M792" s="225">
        <f t="shared" si="259"/>
        <v>0</v>
      </c>
      <c r="N792" s="218"/>
    </row>
    <row r="793" spans="1:14" hidden="1" x14ac:dyDescent="0.25">
      <c r="A793" s="48">
        <f>G793</f>
        <v>342</v>
      </c>
      <c r="B793" s="49" t="str">
        <f t="shared" si="248"/>
        <v xml:space="preserve"> </v>
      </c>
      <c r="C793" s="67" t="str">
        <f t="shared" si="254"/>
        <v xml:space="preserve">  </v>
      </c>
      <c r="D793" s="67" t="str">
        <f t="shared" si="255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0">SUM(K794:K799)</f>
        <v>0</v>
      </c>
      <c r="L793" s="72">
        <f>SUM(L794:L799)</f>
        <v>0</v>
      </c>
      <c r="M793" s="225">
        <f t="shared" ref="M793" si="261">SUM(M794:M799)</f>
        <v>0</v>
      </c>
      <c r="N793" s="222"/>
    </row>
    <row r="794" spans="1:14" hidden="1" x14ac:dyDescent="0.25">
      <c r="A794" s="48">
        <f>G794</f>
        <v>3423</v>
      </c>
      <c r="B794" s="49" t="str">
        <f t="shared" si="248"/>
        <v xml:space="preserve"> </v>
      </c>
      <c r="C794" s="67" t="str">
        <f t="shared" si="254"/>
        <v xml:space="preserve">  </v>
      </c>
      <c r="D794" s="67" t="str">
        <f t="shared" si="255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4" t="s">
        <v>234</v>
      </c>
      <c r="K794" s="116"/>
      <c r="L794" s="116"/>
      <c r="M794" s="228">
        <f t="shared" ref="M794:M799" si="262">K794+L794</f>
        <v>0</v>
      </c>
      <c r="N794" s="218">
        <v>3210</v>
      </c>
    </row>
    <row r="795" spans="1:14" ht="38.25" hidden="1" customHeight="1" x14ac:dyDescent="0.25">
      <c r="A795" s="48">
        <f>G795</f>
        <v>3423</v>
      </c>
      <c r="B795" s="49">
        <f t="shared" si="248"/>
        <v>49</v>
      </c>
      <c r="C795" s="67" t="str">
        <f t="shared" si="254"/>
        <v>092</v>
      </c>
      <c r="D795" s="67" t="str">
        <f t="shared" si="255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5"/>
      <c r="K795" s="116"/>
      <c r="L795" s="116"/>
      <c r="M795" s="228">
        <f t="shared" si="262"/>
        <v>0</v>
      </c>
      <c r="N795" s="218">
        <v>4910</v>
      </c>
    </row>
    <row r="796" spans="1:14" hidden="1" x14ac:dyDescent="0.25">
      <c r="A796" s="48">
        <f t="shared" ref="A796:A859" si="263">G796</f>
        <v>3423</v>
      </c>
      <c r="B796" s="49" t="str">
        <f t="shared" si="248"/>
        <v xml:space="preserve"> </v>
      </c>
      <c r="C796" s="67" t="str">
        <f t="shared" si="254"/>
        <v xml:space="preserve">  </v>
      </c>
      <c r="D796" s="67" t="str">
        <f t="shared" si="255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5"/>
      <c r="K796" s="116"/>
      <c r="L796" s="116"/>
      <c r="M796" s="228">
        <f t="shared" si="262"/>
        <v>0</v>
      </c>
      <c r="N796" s="218">
        <v>5410</v>
      </c>
    </row>
    <row r="797" spans="1:14" hidden="1" x14ac:dyDescent="0.25">
      <c r="A797" s="48">
        <f t="shared" si="263"/>
        <v>3423</v>
      </c>
      <c r="B797" s="49" t="str">
        <f t="shared" si="248"/>
        <v xml:space="preserve"> </v>
      </c>
      <c r="C797" s="67" t="str">
        <f t="shared" si="254"/>
        <v xml:space="preserve">  </v>
      </c>
      <c r="D797" s="67" t="str">
        <f t="shared" si="255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5"/>
      <c r="K797" s="116"/>
      <c r="L797" s="116"/>
      <c r="M797" s="228">
        <f t="shared" si="262"/>
        <v>0</v>
      </c>
      <c r="N797" s="218">
        <v>6210</v>
      </c>
    </row>
    <row r="798" spans="1:14" hidden="1" x14ac:dyDescent="0.25">
      <c r="A798" s="48">
        <f t="shared" si="263"/>
        <v>3423</v>
      </c>
      <c r="B798" s="49" t="str">
        <f t="shared" si="248"/>
        <v xml:space="preserve"> </v>
      </c>
      <c r="C798" s="67" t="str">
        <f t="shared" si="254"/>
        <v xml:space="preserve">  </v>
      </c>
      <c r="D798" s="67" t="str">
        <f t="shared" si="255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5"/>
      <c r="K798" s="116"/>
      <c r="L798" s="116"/>
      <c r="M798" s="228">
        <f t="shared" si="262"/>
        <v>0</v>
      </c>
      <c r="N798" s="218">
        <v>7210</v>
      </c>
    </row>
    <row r="799" spans="1:14" hidden="1" x14ac:dyDescent="0.25">
      <c r="A799" s="48">
        <f t="shared" si="263"/>
        <v>3423</v>
      </c>
      <c r="B799" s="49" t="str">
        <f t="shared" si="248"/>
        <v xml:space="preserve"> </v>
      </c>
      <c r="C799" s="67" t="str">
        <f t="shared" si="254"/>
        <v xml:space="preserve">  </v>
      </c>
      <c r="D799" s="67" t="str">
        <f t="shared" si="255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6"/>
      <c r="K799" s="116"/>
      <c r="L799" s="116"/>
      <c r="M799" s="228">
        <f t="shared" si="262"/>
        <v>0</v>
      </c>
      <c r="N799" s="218">
        <v>8210</v>
      </c>
    </row>
    <row r="800" spans="1:14" hidden="1" x14ac:dyDescent="0.25">
      <c r="A800" s="48">
        <f t="shared" si="263"/>
        <v>343</v>
      </c>
      <c r="B800" s="49" t="str">
        <f t="shared" si="248"/>
        <v xml:space="preserve"> </v>
      </c>
      <c r="C800" s="67" t="str">
        <f t="shared" si="254"/>
        <v xml:space="preserve">  </v>
      </c>
      <c r="D800" s="67" t="str">
        <f t="shared" si="255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4">SUM(K801:K824)</f>
        <v>0</v>
      </c>
      <c r="L800" s="72">
        <f>SUM(L801:L824)</f>
        <v>0</v>
      </c>
      <c r="M800" s="225">
        <f t="shared" ref="M800" si="265">SUM(M801:M824)</f>
        <v>0</v>
      </c>
      <c r="N800" s="218"/>
    </row>
    <row r="801" spans="1:14" hidden="1" x14ac:dyDescent="0.25">
      <c r="A801" s="48">
        <f t="shared" si="263"/>
        <v>3431</v>
      </c>
      <c r="B801" s="49" t="str">
        <f t="shared" si="248"/>
        <v xml:space="preserve"> </v>
      </c>
      <c r="C801" s="67" t="str">
        <f t="shared" si="254"/>
        <v xml:space="preserve">  </v>
      </c>
      <c r="D801" s="67" t="str">
        <f t="shared" si="255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4" t="s">
        <v>163</v>
      </c>
      <c r="K801" s="116"/>
      <c r="L801" s="116"/>
      <c r="M801" s="228">
        <f t="shared" ref="M801:M824" si="266">K801+L801</f>
        <v>0</v>
      </c>
      <c r="N801" s="218">
        <v>3210</v>
      </c>
    </row>
    <row r="802" spans="1:14" hidden="1" x14ac:dyDescent="0.25">
      <c r="A802" s="48">
        <f t="shared" si="263"/>
        <v>3431</v>
      </c>
      <c r="B802" s="49" t="str">
        <f t="shared" si="248"/>
        <v xml:space="preserve"> </v>
      </c>
      <c r="C802" s="67" t="str">
        <f t="shared" si="254"/>
        <v xml:space="preserve">  </v>
      </c>
      <c r="D802" s="67" t="str">
        <f t="shared" si="255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5"/>
      <c r="K802" s="116"/>
      <c r="L802" s="116"/>
      <c r="M802" s="228">
        <f t="shared" si="266"/>
        <v>0</v>
      </c>
      <c r="N802" s="218">
        <v>4910</v>
      </c>
    </row>
    <row r="803" spans="1:14" ht="25.5" hidden="1" customHeight="1" x14ac:dyDescent="0.25">
      <c r="A803" s="48">
        <f t="shared" si="263"/>
        <v>3431</v>
      </c>
      <c r="B803" s="49">
        <f t="shared" si="248"/>
        <v>54</v>
      </c>
      <c r="C803" s="67" t="str">
        <f t="shared" si="254"/>
        <v>092</v>
      </c>
      <c r="D803" s="67" t="str">
        <f t="shared" si="255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5"/>
      <c r="K803" s="116"/>
      <c r="L803" s="116"/>
      <c r="M803" s="228">
        <f t="shared" si="266"/>
        <v>0</v>
      </c>
      <c r="N803" s="218">
        <v>5410</v>
      </c>
    </row>
    <row r="804" spans="1:14" hidden="1" x14ac:dyDescent="0.25">
      <c r="A804" s="48">
        <f t="shared" si="263"/>
        <v>3431</v>
      </c>
      <c r="B804" s="49" t="str">
        <f t="shared" si="248"/>
        <v xml:space="preserve"> </v>
      </c>
      <c r="C804" s="67" t="str">
        <f t="shared" si="254"/>
        <v xml:space="preserve">  </v>
      </c>
      <c r="D804" s="67" t="str">
        <f t="shared" si="255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5"/>
      <c r="K804" s="116"/>
      <c r="L804" s="116"/>
      <c r="M804" s="228">
        <f t="shared" si="266"/>
        <v>0</v>
      </c>
      <c r="N804" s="218">
        <v>6210</v>
      </c>
    </row>
    <row r="805" spans="1:14" hidden="1" x14ac:dyDescent="0.25">
      <c r="A805" s="48">
        <f t="shared" si="263"/>
        <v>3431</v>
      </c>
      <c r="B805" s="49" t="str">
        <f t="shared" ref="B805:B868" si="267">IF(H805&gt;0,F805," ")</f>
        <v xml:space="preserve"> </v>
      </c>
      <c r="C805" s="67" t="str">
        <f t="shared" si="254"/>
        <v xml:space="preserve">  </v>
      </c>
      <c r="D805" s="67" t="str">
        <f t="shared" si="255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5"/>
      <c r="K805" s="116"/>
      <c r="L805" s="116"/>
      <c r="M805" s="228">
        <f t="shared" si="266"/>
        <v>0</v>
      </c>
      <c r="N805" s="218">
        <v>7210</v>
      </c>
    </row>
    <row r="806" spans="1:14" hidden="1" x14ac:dyDescent="0.25">
      <c r="A806" s="48">
        <f t="shared" si="263"/>
        <v>3431</v>
      </c>
      <c r="B806" s="49" t="str">
        <f t="shared" si="267"/>
        <v xml:space="preserve"> </v>
      </c>
      <c r="C806" s="67" t="str">
        <f t="shared" si="254"/>
        <v xml:space="preserve">  </v>
      </c>
      <c r="D806" s="67" t="str">
        <f t="shared" si="255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6"/>
      <c r="K806" s="116"/>
      <c r="L806" s="116"/>
      <c r="M806" s="228">
        <f t="shared" si="266"/>
        <v>0</v>
      </c>
      <c r="N806" s="218">
        <v>8210</v>
      </c>
    </row>
    <row r="807" spans="1:14" hidden="1" x14ac:dyDescent="0.25">
      <c r="A807" s="48">
        <f t="shared" si="263"/>
        <v>3432</v>
      </c>
      <c r="B807" s="49" t="str">
        <f t="shared" si="267"/>
        <v xml:space="preserve"> </v>
      </c>
      <c r="C807" s="67" t="str">
        <f t="shared" si="254"/>
        <v xml:space="preserve">  </v>
      </c>
      <c r="D807" s="67" t="str">
        <f t="shared" si="255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4" t="s">
        <v>164</v>
      </c>
      <c r="K807" s="116"/>
      <c r="L807" s="116"/>
      <c r="M807" s="228">
        <f t="shared" si="266"/>
        <v>0</v>
      </c>
      <c r="N807" s="218">
        <v>3210</v>
      </c>
    </row>
    <row r="808" spans="1:14" hidden="1" x14ac:dyDescent="0.25">
      <c r="A808" s="48">
        <f t="shared" si="263"/>
        <v>3432</v>
      </c>
      <c r="B808" s="49" t="str">
        <f t="shared" si="267"/>
        <v xml:space="preserve"> </v>
      </c>
      <c r="C808" s="67" t="str">
        <f t="shared" si="254"/>
        <v xml:space="preserve">  </v>
      </c>
      <c r="D808" s="67" t="str">
        <f t="shared" si="255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5"/>
      <c r="K808" s="116"/>
      <c r="L808" s="116"/>
      <c r="M808" s="228">
        <f t="shared" si="266"/>
        <v>0</v>
      </c>
      <c r="N808" s="218">
        <v>4910</v>
      </c>
    </row>
    <row r="809" spans="1:14" ht="25.5" hidden="1" customHeight="1" x14ac:dyDescent="0.25">
      <c r="A809" s="48">
        <f t="shared" si="263"/>
        <v>3432</v>
      </c>
      <c r="B809" s="49">
        <f t="shared" si="267"/>
        <v>54</v>
      </c>
      <c r="C809" s="67" t="str">
        <f t="shared" si="254"/>
        <v>092</v>
      </c>
      <c r="D809" s="67" t="str">
        <f t="shared" si="255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5"/>
      <c r="K809" s="116"/>
      <c r="L809" s="116"/>
      <c r="M809" s="228">
        <f t="shared" si="266"/>
        <v>0</v>
      </c>
      <c r="N809" s="218">
        <v>5410</v>
      </c>
    </row>
    <row r="810" spans="1:14" hidden="1" x14ac:dyDescent="0.25">
      <c r="A810" s="48">
        <f t="shared" si="263"/>
        <v>3432</v>
      </c>
      <c r="B810" s="49" t="str">
        <f t="shared" si="267"/>
        <v xml:space="preserve"> </v>
      </c>
      <c r="C810" s="67" t="str">
        <f t="shared" si="254"/>
        <v xml:space="preserve">  </v>
      </c>
      <c r="D810" s="67" t="str">
        <f t="shared" si="255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5"/>
      <c r="K810" s="116"/>
      <c r="L810" s="116"/>
      <c r="M810" s="228">
        <f t="shared" si="266"/>
        <v>0</v>
      </c>
      <c r="N810" s="218">
        <v>6210</v>
      </c>
    </row>
    <row r="811" spans="1:14" hidden="1" x14ac:dyDescent="0.25">
      <c r="A811" s="48">
        <f t="shared" si="263"/>
        <v>3432</v>
      </c>
      <c r="B811" s="49" t="str">
        <f t="shared" si="267"/>
        <v xml:space="preserve"> </v>
      </c>
      <c r="C811" s="67" t="str">
        <f t="shared" si="254"/>
        <v xml:space="preserve">  </v>
      </c>
      <c r="D811" s="67" t="str">
        <f t="shared" si="255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5"/>
      <c r="K811" s="116"/>
      <c r="L811" s="116"/>
      <c r="M811" s="228">
        <f t="shared" si="266"/>
        <v>0</v>
      </c>
      <c r="N811" s="218">
        <v>7210</v>
      </c>
    </row>
    <row r="812" spans="1:14" hidden="1" x14ac:dyDescent="0.25">
      <c r="A812" s="48">
        <f t="shared" si="263"/>
        <v>3432</v>
      </c>
      <c r="B812" s="49" t="str">
        <f t="shared" si="267"/>
        <v xml:space="preserve"> </v>
      </c>
      <c r="C812" s="67" t="str">
        <f t="shared" si="254"/>
        <v xml:space="preserve">  </v>
      </c>
      <c r="D812" s="67" t="str">
        <f t="shared" si="255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6"/>
      <c r="K812" s="116"/>
      <c r="L812" s="116"/>
      <c r="M812" s="228">
        <f t="shared" si="266"/>
        <v>0</v>
      </c>
      <c r="N812" s="218">
        <v>8210</v>
      </c>
    </row>
    <row r="813" spans="1:14" hidden="1" x14ac:dyDescent="0.25">
      <c r="A813" s="48">
        <f t="shared" si="263"/>
        <v>3433</v>
      </c>
      <c r="B813" s="49" t="str">
        <f t="shared" si="267"/>
        <v xml:space="preserve"> </v>
      </c>
      <c r="C813" s="67" t="str">
        <f t="shared" si="254"/>
        <v xml:space="preserve">  </v>
      </c>
      <c r="D813" s="67" t="str">
        <f t="shared" si="255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4" t="s">
        <v>179</v>
      </c>
      <c r="K813" s="116"/>
      <c r="L813" s="116"/>
      <c r="M813" s="228">
        <f t="shared" si="266"/>
        <v>0</v>
      </c>
      <c r="N813" s="218">
        <v>3210</v>
      </c>
    </row>
    <row r="814" spans="1:14" hidden="1" x14ac:dyDescent="0.25">
      <c r="A814" s="48">
        <f t="shared" si="263"/>
        <v>3433</v>
      </c>
      <c r="B814" s="49" t="str">
        <f t="shared" si="267"/>
        <v xml:space="preserve"> </v>
      </c>
      <c r="C814" s="67" t="str">
        <f t="shared" si="254"/>
        <v xml:space="preserve">  </v>
      </c>
      <c r="D814" s="67" t="str">
        <f t="shared" si="255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5"/>
      <c r="K814" s="116"/>
      <c r="L814" s="116"/>
      <c r="M814" s="228">
        <f t="shared" si="266"/>
        <v>0</v>
      </c>
      <c r="N814" s="218">
        <v>4910</v>
      </c>
    </row>
    <row r="815" spans="1:14" hidden="1" x14ac:dyDescent="0.25">
      <c r="A815" s="48">
        <f t="shared" si="263"/>
        <v>3433</v>
      </c>
      <c r="B815" s="49" t="str">
        <f t="shared" si="267"/>
        <v xml:space="preserve"> </v>
      </c>
      <c r="C815" s="67" t="str">
        <f t="shared" si="254"/>
        <v xml:space="preserve">  </v>
      </c>
      <c r="D815" s="67" t="str">
        <f t="shared" si="255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5"/>
      <c r="K815" s="116"/>
      <c r="L815" s="116"/>
      <c r="M815" s="228">
        <f t="shared" si="266"/>
        <v>0</v>
      </c>
      <c r="N815" s="218">
        <v>5410</v>
      </c>
    </row>
    <row r="816" spans="1:14" ht="25.5" hidden="1" customHeight="1" x14ac:dyDescent="0.25">
      <c r="A816" s="48">
        <f t="shared" si="263"/>
        <v>3433</v>
      </c>
      <c r="B816" s="49">
        <f t="shared" si="267"/>
        <v>62</v>
      </c>
      <c r="C816" s="67" t="str">
        <f t="shared" si="254"/>
        <v>092</v>
      </c>
      <c r="D816" s="67" t="str">
        <f t="shared" si="255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5"/>
      <c r="K816" s="116"/>
      <c r="L816" s="116"/>
      <c r="M816" s="228">
        <f t="shared" si="266"/>
        <v>0</v>
      </c>
      <c r="N816" s="218">
        <v>6210</v>
      </c>
    </row>
    <row r="817" spans="1:14" hidden="1" x14ac:dyDescent="0.25">
      <c r="A817" s="48">
        <f t="shared" si="263"/>
        <v>3433</v>
      </c>
      <c r="B817" s="49" t="str">
        <f t="shared" si="267"/>
        <v xml:space="preserve"> </v>
      </c>
      <c r="C817" s="67" t="str">
        <f t="shared" si="254"/>
        <v xml:space="preserve">  </v>
      </c>
      <c r="D817" s="67" t="str">
        <f t="shared" si="255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5"/>
      <c r="K817" s="116"/>
      <c r="L817" s="116"/>
      <c r="M817" s="228">
        <f t="shared" si="266"/>
        <v>0</v>
      </c>
      <c r="N817" s="218">
        <v>7210</v>
      </c>
    </row>
    <row r="818" spans="1:14" hidden="1" x14ac:dyDescent="0.25">
      <c r="A818" s="48">
        <f t="shared" si="263"/>
        <v>3433</v>
      </c>
      <c r="B818" s="49" t="str">
        <f t="shared" si="267"/>
        <v xml:space="preserve"> </v>
      </c>
      <c r="C818" s="67" t="str">
        <f t="shared" si="254"/>
        <v xml:space="preserve">  </v>
      </c>
      <c r="D818" s="67" t="str">
        <f t="shared" si="255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6"/>
      <c r="K818" s="116"/>
      <c r="L818" s="116"/>
      <c r="M818" s="228">
        <f t="shared" si="266"/>
        <v>0</v>
      </c>
      <c r="N818" s="218">
        <v>8210</v>
      </c>
    </row>
    <row r="819" spans="1:14" hidden="1" x14ac:dyDescent="0.25">
      <c r="A819" s="48">
        <f t="shared" si="263"/>
        <v>3434</v>
      </c>
      <c r="B819" s="49" t="str">
        <f t="shared" si="267"/>
        <v xml:space="preserve"> </v>
      </c>
      <c r="C819" s="67" t="str">
        <f t="shared" si="254"/>
        <v xml:space="preserve">  </v>
      </c>
      <c r="D819" s="67" t="str">
        <f t="shared" si="255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4" t="s">
        <v>201</v>
      </c>
      <c r="K819" s="116"/>
      <c r="L819" s="116"/>
      <c r="M819" s="228">
        <f t="shared" si="266"/>
        <v>0</v>
      </c>
      <c r="N819" s="218">
        <v>3210</v>
      </c>
    </row>
    <row r="820" spans="1:14" hidden="1" x14ac:dyDescent="0.25">
      <c r="A820" s="48">
        <f t="shared" si="263"/>
        <v>3434</v>
      </c>
      <c r="B820" s="49" t="str">
        <f t="shared" si="267"/>
        <v xml:space="preserve"> </v>
      </c>
      <c r="C820" s="67" t="str">
        <f t="shared" si="254"/>
        <v xml:space="preserve">  </v>
      </c>
      <c r="D820" s="67" t="str">
        <f t="shared" si="255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5"/>
      <c r="K820" s="116"/>
      <c r="L820" s="116"/>
      <c r="M820" s="228">
        <f t="shared" si="266"/>
        <v>0</v>
      </c>
      <c r="N820" s="218">
        <v>4910</v>
      </c>
    </row>
    <row r="821" spans="1:14" hidden="1" x14ac:dyDescent="0.25">
      <c r="A821" s="48">
        <f t="shared" si="263"/>
        <v>3434</v>
      </c>
      <c r="B821" s="49" t="str">
        <f t="shared" si="267"/>
        <v xml:space="preserve"> </v>
      </c>
      <c r="C821" s="67" t="str">
        <f t="shared" si="254"/>
        <v xml:space="preserve">  </v>
      </c>
      <c r="D821" s="67" t="str">
        <f t="shared" si="255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5"/>
      <c r="K821" s="116"/>
      <c r="L821" s="116"/>
      <c r="M821" s="228">
        <f t="shared" si="266"/>
        <v>0</v>
      </c>
      <c r="N821" s="218">
        <v>5410</v>
      </c>
    </row>
    <row r="822" spans="1:14" ht="25.5" hidden="1" customHeight="1" x14ac:dyDescent="0.25">
      <c r="A822" s="48">
        <f>G822</f>
        <v>3434</v>
      </c>
      <c r="B822" s="49">
        <f t="shared" si="267"/>
        <v>62</v>
      </c>
      <c r="C822" s="67" t="str">
        <f t="shared" si="254"/>
        <v>092</v>
      </c>
      <c r="D822" s="67" t="str">
        <f t="shared" si="255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5"/>
      <c r="K822" s="116"/>
      <c r="L822" s="116"/>
      <c r="M822" s="228">
        <f t="shared" si="266"/>
        <v>0</v>
      </c>
      <c r="N822" s="218">
        <v>6210</v>
      </c>
    </row>
    <row r="823" spans="1:14" hidden="1" x14ac:dyDescent="0.25">
      <c r="A823" s="48">
        <f t="shared" ref="A823:A827" si="268">G823</f>
        <v>3434</v>
      </c>
      <c r="B823" s="49" t="str">
        <f t="shared" si="267"/>
        <v xml:space="preserve"> </v>
      </c>
      <c r="C823" s="67" t="str">
        <f t="shared" si="254"/>
        <v xml:space="preserve">  </v>
      </c>
      <c r="D823" s="67" t="str">
        <f t="shared" si="255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5"/>
      <c r="K823" s="116"/>
      <c r="L823" s="116"/>
      <c r="M823" s="228">
        <f t="shared" si="266"/>
        <v>0</v>
      </c>
      <c r="N823" s="218">
        <v>7210</v>
      </c>
    </row>
    <row r="824" spans="1:14" hidden="1" x14ac:dyDescent="0.25">
      <c r="A824" s="48">
        <f t="shared" si="268"/>
        <v>3434</v>
      </c>
      <c r="B824" s="49" t="str">
        <f t="shared" si="267"/>
        <v xml:space="preserve"> </v>
      </c>
      <c r="C824" s="67" t="str">
        <f t="shared" si="254"/>
        <v xml:space="preserve">  </v>
      </c>
      <c r="D824" s="67" t="str">
        <f t="shared" si="255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6"/>
      <c r="K824" s="116"/>
      <c r="L824" s="116"/>
      <c r="M824" s="228">
        <f t="shared" si="266"/>
        <v>0</v>
      </c>
      <c r="N824" s="218">
        <v>8210</v>
      </c>
    </row>
    <row r="825" spans="1:14" hidden="1" x14ac:dyDescent="0.25">
      <c r="A825" s="48">
        <f t="shared" si="268"/>
        <v>35</v>
      </c>
      <c r="B825" s="49" t="str">
        <f t="shared" si="267"/>
        <v xml:space="preserve"> </v>
      </c>
      <c r="C825" s="67" t="str">
        <f t="shared" si="254"/>
        <v xml:space="preserve">  </v>
      </c>
      <c r="D825" s="67" t="str">
        <f t="shared" si="255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69">SUM(K826)</f>
        <v>0</v>
      </c>
      <c r="L825" s="72">
        <f t="shared" ref="L825:M825" si="270">SUM(L826)</f>
        <v>0</v>
      </c>
      <c r="M825" s="225">
        <f t="shared" si="270"/>
        <v>0</v>
      </c>
      <c r="N825" s="218"/>
    </row>
    <row r="826" spans="1:14" ht="38.25" hidden="1" x14ac:dyDescent="0.25">
      <c r="A826" s="48">
        <f t="shared" si="268"/>
        <v>353</v>
      </c>
      <c r="B826" s="49" t="str">
        <f t="shared" si="267"/>
        <v xml:space="preserve"> </v>
      </c>
      <c r="C826" s="67" t="str">
        <f t="shared" si="254"/>
        <v xml:space="preserve">  </v>
      </c>
      <c r="D826" s="67" t="str">
        <f t="shared" si="255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1">SUM(K827:K832)</f>
        <v>0</v>
      </c>
      <c r="L826" s="72">
        <f>SUM(L827:L832)</f>
        <v>0</v>
      </c>
      <c r="M826" s="225">
        <f t="shared" ref="M826" si="272">SUM(M827:M832)</f>
        <v>0</v>
      </c>
      <c r="N826" s="218"/>
    </row>
    <row r="827" spans="1:14" hidden="1" x14ac:dyDescent="0.25">
      <c r="A827" s="48">
        <f t="shared" si="268"/>
        <v>3531</v>
      </c>
      <c r="B827" s="49" t="str">
        <f t="shared" si="267"/>
        <v xml:space="preserve"> </v>
      </c>
      <c r="C827" s="67" t="str">
        <f t="shared" si="254"/>
        <v xml:space="preserve">  </v>
      </c>
      <c r="D827" s="67" t="str">
        <f t="shared" si="255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4" t="s">
        <v>236</v>
      </c>
      <c r="K827" s="116"/>
      <c r="L827" s="116"/>
      <c r="M827" s="228">
        <f t="shared" ref="M827:M832" si="273">K827+L827</f>
        <v>0</v>
      </c>
      <c r="N827" s="218">
        <v>3210</v>
      </c>
    </row>
    <row r="828" spans="1:14" hidden="1" x14ac:dyDescent="0.25">
      <c r="A828" s="48">
        <f t="shared" si="263"/>
        <v>3531</v>
      </c>
      <c r="B828" s="49" t="str">
        <f t="shared" si="267"/>
        <v xml:space="preserve"> </v>
      </c>
      <c r="C828" s="67" t="str">
        <f t="shared" si="254"/>
        <v xml:space="preserve">  </v>
      </c>
      <c r="D828" s="67" t="str">
        <f t="shared" si="255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5"/>
      <c r="K828" s="116"/>
      <c r="L828" s="116"/>
      <c r="M828" s="228">
        <f t="shared" si="273"/>
        <v>0</v>
      </c>
      <c r="N828" s="218">
        <v>4910</v>
      </c>
    </row>
    <row r="829" spans="1:14" ht="38.25" hidden="1" customHeight="1" x14ac:dyDescent="0.25">
      <c r="A829" s="68" t="s">
        <v>206</v>
      </c>
      <c r="B829" s="49">
        <f t="shared" si="267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5"/>
      <c r="K829" s="116"/>
      <c r="L829" s="116"/>
      <c r="M829" s="228">
        <f t="shared" si="273"/>
        <v>0</v>
      </c>
      <c r="N829" s="218">
        <v>5410</v>
      </c>
    </row>
    <row r="830" spans="1:14" hidden="1" x14ac:dyDescent="0.25">
      <c r="A830" s="48">
        <f t="shared" ref="A830:A834" si="274">G830</f>
        <v>3531</v>
      </c>
      <c r="B830" s="49" t="str">
        <f t="shared" si="267"/>
        <v xml:space="preserve"> </v>
      </c>
      <c r="C830" s="67" t="str">
        <f t="shared" ref="C830:C893" si="275">IF(H830&gt;0,LEFT(E830,3),"  ")</f>
        <v xml:space="preserve">  </v>
      </c>
      <c r="D830" s="67" t="str">
        <f t="shared" ref="D830:D893" si="276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5"/>
      <c r="K830" s="116"/>
      <c r="L830" s="116"/>
      <c r="M830" s="228">
        <f t="shared" si="273"/>
        <v>0</v>
      </c>
      <c r="N830" s="218">
        <v>6210</v>
      </c>
    </row>
    <row r="831" spans="1:14" hidden="1" x14ac:dyDescent="0.25">
      <c r="A831" s="48">
        <f t="shared" si="274"/>
        <v>3531</v>
      </c>
      <c r="B831" s="49" t="str">
        <f t="shared" si="267"/>
        <v xml:space="preserve"> </v>
      </c>
      <c r="C831" s="67" t="str">
        <f t="shared" si="275"/>
        <v xml:space="preserve">  </v>
      </c>
      <c r="D831" s="67" t="str">
        <f t="shared" si="276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5"/>
      <c r="K831" s="116"/>
      <c r="L831" s="116"/>
      <c r="M831" s="228">
        <f t="shared" si="273"/>
        <v>0</v>
      </c>
      <c r="N831" s="218">
        <v>7210</v>
      </c>
    </row>
    <row r="832" spans="1:14" hidden="1" x14ac:dyDescent="0.25">
      <c r="A832" s="48">
        <f t="shared" si="274"/>
        <v>3531</v>
      </c>
      <c r="B832" s="49" t="str">
        <f t="shared" si="267"/>
        <v xml:space="preserve"> </v>
      </c>
      <c r="C832" s="67" t="str">
        <f t="shared" si="275"/>
        <v xml:space="preserve">  </v>
      </c>
      <c r="D832" s="67" t="str">
        <f t="shared" si="276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6"/>
      <c r="K832" s="116"/>
      <c r="L832" s="116"/>
      <c r="M832" s="228">
        <f t="shared" si="273"/>
        <v>0</v>
      </c>
      <c r="N832" s="218">
        <v>8210</v>
      </c>
    </row>
    <row r="833" spans="1:14" ht="25.5" hidden="1" x14ac:dyDescent="0.25">
      <c r="A833" s="48">
        <f t="shared" si="274"/>
        <v>36</v>
      </c>
      <c r="B833" s="49" t="str">
        <f t="shared" si="267"/>
        <v xml:space="preserve"> </v>
      </c>
      <c r="C833" s="67" t="str">
        <f t="shared" si="275"/>
        <v xml:space="preserve">  </v>
      </c>
      <c r="D833" s="67" t="str">
        <f t="shared" si="276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7">SUM(K834,K847,K860)</f>
        <v>0</v>
      </c>
      <c r="L833" s="72">
        <f t="shared" ref="L833:M833" si="278">SUM(L834,L847,L860)</f>
        <v>0</v>
      </c>
      <c r="M833" s="225">
        <f t="shared" si="278"/>
        <v>0</v>
      </c>
      <c r="N833" s="218"/>
    </row>
    <row r="834" spans="1:14" ht="25.5" hidden="1" x14ac:dyDescent="0.25">
      <c r="A834" s="48">
        <f t="shared" si="274"/>
        <v>366</v>
      </c>
      <c r="B834" s="49" t="str">
        <f t="shared" si="267"/>
        <v xml:space="preserve"> </v>
      </c>
      <c r="C834" s="67" t="str">
        <f t="shared" si="275"/>
        <v xml:space="preserve">  </v>
      </c>
      <c r="D834" s="67" t="str">
        <f t="shared" si="276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79">SUM(K835:K846)</f>
        <v>0</v>
      </c>
      <c r="L834" s="72">
        <f>SUM(L835:L846)</f>
        <v>0</v>
      </c>
      <c r="M834" s="225">
        <f t="shared" ref="M834" si="280">SUM(M835:M846)</f>
        <v>0</v>
      </c>
      <c r="N834" s="218"/>
    </row>
    <row r="835" spans="1:14" ht="51" hidden="1" customHeight="1" x14ac:dyDescent="0.25">
      <c r="A835" s="48">
        <f t="shared" si="263"/>
        <v>3661</v>
      </c>
      <c r="B835" s="49">
        <f t="shared" si="267"/>
        <v>32</v>
      </c>
      <c r="C835" s="67" t="str">
        <f t="shared" si="275"/>
        <v>092</v>
      </c>
      <c r="D835" s="67" t="str">
        <f t="shared" si="276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4" t="s">
        <v>238</v>
      </c>
      <c r="K835" s="116"/>
      <c r="L835" s="116"/>
      <c r="M835" s="228">
        <f t="shared" ref="M835:M878" si="281">K835+L835</f>
        <v>0</v>
      </c>
      <c r="N835" s="218">
        <v>3210</v>
      </c>
    </row>
    <row r="836" spans="1:14" hidden="1" x14ac:dyDescent="0.25">
      <c r="A836" s="48">
        <f t="shared" si="263"/>
        <v>3661</v>
      </c>
      <c r="B836" s="49" t="str">
        <f t="shared" si="267"/>
        <v xml:space="preserve"> </v>
      </c>
      <c r="C836" s="67" t="str">
        <f t="shared" si="275"/>
        <v xml:space="preserve">  </v>
      </c>
      <c r="D836" s="67" t="str">
        <f t="shared" si="276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5"/>
      <c r="K836" s="116"/>
      <c r="L836" s="116"/>
      <c r="M836" s="228">
        <f t="shared" si="281"/>
        <v>0</v>
      </c>
      <c r="N836" s="218">
        <v>4910</v>
      </c>
    </row>
    <row r="837" spans="1:14" hidden="1" x14ac:dyDescent="0.25">
      <c r="A837" s="48">
        <f t="shared" si="263"/>
        <v>3661</v>
      </c>
      <c r="B837" s="49" t="str">
        <f t="shared" si="267"/>
        <v xml:space="preserve"> </v>
      </c>
      <c r="C837" s="67" t="str">
        <f t="shared" si="275"/>
        <v xml:space="preserve">  </v>
      </c>
      <c r="D837" s="67" t="str">
        <f t="shared" si="276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5"/>
      <c r="K837" s="116"/>
      <c r="L837" s="116"/>
      <c r="M837" s="228">
        <f t="shared" si="281"/>
        <v>0</v>
      </c>
      <c r="N837" s="218">
        <v>5410</v>
      </c>
    </row>
    <row r="838" spans="1:14" hidden="1" x14ac:dyDescent="0.25">
      <c r="A838" s="48">
        <f t="shared" si="263"/>
        <v>3661</v>
      </c>
      <c r="B838" s="49" t="str">
        <f t="shared" si="267"/>
        <v xml:space="preserve"> </v>
      </c>
      <c r="C838" s="67" t="str">
        <f t="shared" si="275"/>
        <v xml:space="preserve">  </v>
      </c>
      <c r="D838" s="67" t="str">
        <f t="shared" si="276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5"/>
      <c r="K838" s="116"/>
      <c r="L838" s="116"/>
      <c r="M838" s="228">
        <f t="shared" si="281"/>
        <v>0</v>
      </c>
      <c r="N838" s="218">
        <v>6210</v>
      </c>
    </row>
    <row r="839" spans="1:14" hidden="1" x14ac:dyDescent="0.25">
      <c r="A839" s="48">
        <f t="shared" si="263"/>
        <v>3661</v>
      </c>
      <c r="B839" s="49" t="str">
        <f t="shared" si="267"/>
        <v xml:space="preserve"> </v>
      </c>
      <c r="C839" s="67" t="str">
        <f t="shared" si="275"/>
        <v xml:space="preserve">  </v>
      </c>
      <c r="D839" s="67" t="str">
        <f t="shared" si="276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5"/>
      <c r="K839" s="116"/>
      <c r="L839" s="116"/>
      <c r="M839" s="228">
        <f t="shared" si="281"/>
        <v>0</v>
      </c>
      <c r="N839" s="218">
        <v>7210</v>
      </c>
    </row>
    <row r="840" spans="1:14" hidden="1" x14ac:dyDescent="0.25">
      <c r="A840" s="48">
        <f t="shared" si="263"/>
        <v>3661</v>
      </c>
      <c r="B840" s="49" t="str">
        <f t="shared" si="267"/>
        <v xml:space="preserve"> </v>
      </c>
      <c r="C840" s="67" t="str">
        <f t="shared" si="275"/>
        <v xml:space="preserve">  </v>
      </c>
      <c r="D840" s="67" t="str">
        <f t="shared" si="276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6"/>
      <c r="K840" s="116"/>
      <c r="L840" s="116"/>
      <c r="M840" s="228">
        <f t="shared" si="281"/>
        <v>0</v>
      </c>
      <c r="N840" s="218">
        <v>8210</v>
      </c>
    </row>
    <row r="841" spans="1:14" ht="51" hidden="1" customHeight="1" x14ac:dyDescent="0.25">
      <c r="A841" s="48">
        <f t="shared" si="263"/>
        <v>3662</v>
      </c>
      <c r="B841" s="49">
        <f t="shared" si="267"/>
        <v>32</v>
      </c>
      <c r="C841" s="67" t="str">
        <f t="shared" si="275"/>
        <v>092</v>
      </c>
      <c r="D841" s="67" t="str">
        <f t="shared" si="276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4" t="s">
        <v>239</v>
      </c>
      <c r="K841" s="116"/>
      <c r="L841" s="116"/>
      <c r="M841" s="228">
        <f t="shared" si="281"/>
        <v>0</v>
      </c>
      <c r="N841" s="218">
        <v>3210</v>
      </c>
    </row>
    <row r="842" spans="1:14" hidden="1" x14ac:dyDescent="0.25">
      <c r="A842" s="48">
        <f t="shared" si="263"/>
        <v>3662</v>
      </c>
      <c r="B842" s="49" t="str">
        <f t="shared" si="267"/>
        <v xml:space="preserve"> </v>
      </c>
      <c r="C842" s="67" t="str">
        <f t="shared" si="275"/>
        <v xml:space="preserve">  </v>
      </c>
      <c r="D842" s="67" t="str">
        <f t="shared" si="276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5"/>
      <c r="K842" s="116"/>
      <c r="L842" s="116"/>
      <c r="M842" s="228">
        <f t="shared" si="281"/>
        <v>0</v>
      </c>
      <c r="N842" s="218">
        <v>4910</v>
      </c>
    </row>
    <row r="843" spans="1:14" hidden="1" x14ac:dyDescent="0.25">
      <c r="A843" s="48">
        <f t="shared" si="263"/>
        <v>3662</v>
      </c>
      <c r="B843" s="49" t="str">
        <f t="shared" si="267"/>
        <v xml:space="preserve"> </v>
      </c>
      <c r="C843" s="67" t="str">
        <f t="shared" si="275"/>
        <v xml:space="preserve">  </v>
      </c>
      <c r="D843" s="67" t="str">
        <f t="shared" si="276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5"/>
      <c r="K843" s="116"/>
      <c r="L843" s="116"/>
      <c r="M843" s="228">
        <f t="shared" si="281"/>
        <v>0</v>
      </c>
      <c r="N843" s="218">
        <v>5410</v>
      </c>
    </row>
    <row r="844" spans="1:14" hidden="1" x14ac:dyDescent="0.25">
      <c r="A844" s="48">
        <f t="shared" si="263"/>
        <v>3662</v>
      </c>
      <c r="B844" s="49" t="str">
        <f t="shared" si="267"/>
        <v xml:space="preserve"> </v>
      </c>
      <c r="C844" s="67" t="str">
        <f t="shared" si="275"/>
        <v xml:space="preserve">  </v>
      </c>
      <c r="D844" s="67" t="str">
        <f t="shared" si="276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5"/>
      <c r="K844" s="116"/>
      <c r="L844" s="116"/>
      <c r="M844" s="228">
        <f t="shared" si="281"/>
        <v>0</v>
      </c>
      <c r="N844" s="218">
        <v>6210</v>
      </c>
    </row>
    <row r="845" spans="1:14" hidden="1" x14ac:dyDescent="0.25">
      <c r="A845" s="48">
        <f t="shared" si="263"/>
        <v>3662</v>
      </c>
      <c r="B845" s="49" t="str">
        <f t="shared" si="267"/>
        <v xml:space="preserve"> </v>
      </c>
      <c r="C845" s="67" t="str">
        <f t="shared" si="275"/>
        <v xml:space="preserve">  </v>
      </c>
      <c r="D845" s="67" t="str">
        <f t="shared" si="276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5"/>
      <c r="K845" s="116"/>
      <c r="L845" s="116"/>
      <c r="M845" s="228">
        <f t="shared" si="281"/>
        <v>0</v>
      </c>
      <c r="N845" s="218">
        <v>7210</v>
      </c>
    </row>
    <row r="846" spans="1:14" hidden="1" x14ac:dyDescent="0.25">
      <c r="A846" s="48">
        <f t="shared" si="263"/>
        <v>3662</v>
      </c>
      <c r="B846" s="49" t="str">
        <f t="shared" si="267"/>
        <v xml:space="preserve"> </v>
      </c>
      <c r="C846" s="67" t="str">
        <f t="shared" si="275"/>
        <v xml:space="preserve">  </v>
      </c>
      <c r="D846" s="67" t="str">
        <f t="shared" si="276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6"/>
      <c r="K846" s="116"/>
      <c r="L846" s="116"/>
      <c r="M846" s="228">
        <f t="shared" si="281"/>
        <v>0</v>
      </c>
      <c r="N846" s="218">
        <v>8210</v>
      </c>
    </row>
    <row r="847" spans="1:14" ht="25.5" hidden="1" x14ac:dyDescent="0.25">
      <c r="A847" s="48">
        <f t="shared" si="263"/>
        <v>368</v>
      </c>
      <c r="B847" s="49" t="str">
        <f t="shared" si="267"/>
        <v xml:space="preserve"> </v>
      </c>
      <c r="C847" s="67" t="str">
        <f t="shared" si="275"/>
        <v xml:space="preserve">  </v>
      </c>
      <c r="D847" s="67" t="str">
        <f t="shared" si="276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2">SUM(K848:K859)</f>
        <v>0</v>
      </c>
      <c r="L847" s="72">
        <f>SUM(L848:L859)</f>
        <v>0</v>
      </c>
      <c r="M847" s="225">
        <f t="shared" ref="M847" si="283">SUM(M848:M859)</f>
        <v>0</v>
      </c>
      <c r="N847" s="218"/>
    </row>
    <row r="848" spans="1:14" hidden="1" x14ac:dyDescent="0.25">
      <c r="A848" s="48">
        <f t="shared" si="263"/>
        <v>3681</v>
      </c>
      <c r="B848" s="49" t="str">
        <f t="shared" si="267"/>
        <v xml:space="preserve"> </v>
      </c>
      <c r="C848" s="67" t="str">
        <f t="shared" si="275"/>
        <v xml:space="preserve">  </v>
      </c>
      <c r="D848" s="67" t="str">
        <f t="shared" si="276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4" t="s">
        <v>177</v>
      </c>
      <c r="K848" s="116"/>
      <c r="L848" s="116"/>
      <c r="M848" s="228">
        <f t="shared" si="281"/>
        <v>0</v>
      </c>
      <c r="N848" s="218">
        <v>3210</v>
      </c>
    </row>
    <row r="849" spans="1:14" ht="25.5" hidden="1" customHeight="1" x14ac:dyDescent="0.25">
      <c r="A849" s="48">
        <f t="shared" si="263"/>
        <v>3681</v>
      </c>
      <c r="B849" s="49">
        <f t="shared" si="267"/>
        <v>49</v>
      </c>
      <c r="C849" s="67" t="str">
        <f t="shared" si="275"/>
        <v>092</v>
      </c>
      <c r="D849" s="67" t="str">
        <f t="shared" si="276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5"/>
      <c r="K849" s="116"/>
      <c r="L849" s="116"/>
      <c r="M849" s="228">
        <f t="shared" si="281"/>
        <v>0</v>
      </c>
      <c r="N849" s="218">
        <v>4910</v>
      </c>
    </row>
    <row r="850" spans="1:14" hidden="1" x14ac:dyDescent="0.25">
      <c r="A850" s="48">
        <f t="shared" si="263"/>
        <v>3681</v>
      </c>
      <c r="B850" s="49" t="str">
        <f t="shared" si="267"/>
        <v xml:space="preserve"> </v>
      </c>
      <c r="C850" s="67" t="str">
        <f t="shared" si="275"/>
        <v xml:space="preserve">  </v>
      </c>
      <c r="D850" s="67" t="str">
        <f t="shared" si="276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5"/>
      <c r="K850" s="116"/>
      <c r="L850" s="116"/>
      <c r="M850" s="228">
        <f t="shared" si="281"/>
        <v>0</v>
      </c>
      <c r="N850" s="218">
        <v>5410</v>
      </c>
    </row>
    <row r="851" spans="1:14" hidden="1" x14ac:dyDescent="0.25">
      <c r="A851" s="48">
        <f t="shared" si="263"/>
        <v>3681</v>
      </c>
      <c r="B851" s="49" t="str">
        <f t="shared" si="267"/>
        <v xml:space="preserve"> </v>
      </c>
      <c r="C851" s="67" t="str">
        <f t="shared" si="275"/>
        <v xml:space="preserve">  </v>
      </c>
      <c r="D851" s="67" t="str">
        <f t="shared" si="276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5"/>
      <c r="K851" s="116"/>
      <c r="L851" s="116"/>
      <c r="M851" s="228">
        <f t="shared" si="281"/>
        <v>0</v>
      </c>
      <c r="N851" s="218">
        <v>6210</v>
      </c>
    </row>
    <row r="852" spans="1:14" hidden="1" x14ac:dyDescent="0.25">
      <c r="A852" s="48">
        <f t="shared" si="263"/>
        <v>3681</v>
      </c>
      <c r="B852" s="49" t="str">
        <f t="shared" si="267"/>
        <v xml:space="preserve"> </v>
      </c>
      <c r="C852" s="67" t="str">
        <f t="shared" si="275"/>
        <v xml:space="preserve">  </v>
      </c>
      <c r="D852" s="67" t="str">
        <f t="shared" si="276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5"/>
      <c r="K852" s="116"/>
      <c r="L852" s="116"/>
      <c r="M852" s="228">
        <f t="shared" si="281"/>
        <v>0</v>
      </c>
      <c r="N852" s="218">
        <v>7210</v>
      </c>
    </row>
    <row r="853" spans="1:14" hidden="1" x14ac:dyDescent="0.25">
      <c r="A853" s="48">
        <f t="shared" si="263"/>
        <v>3681</v>
      </c>
      <c r="B853" s="49" t="str">
        <f t="shared" si="267"/>
        <v xml:space="preserve"> </v>
      </c>
      <c r="C853" s="67" t="str">
        <f t="shared" si="275"/>
        <v xml:space="preserve">  </v>
      </c>
      <c r="D853" s="67" t="str">
        <f t="shared" si="276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6"/>
      <c r="K853" s="116"/>
      <c r="L853" s="116"/>
      <c r="M853" s="228">
        <f t="shared" si="281"/>
        <v>0</v>
      </c>
      <c r="N853" s="218">
        <v>8210</v>
      </c>
    </row>
    <row r="854" spans="1:14" hidden="1" x14ac:dyDescent="0.25">
      <c r="A854" s="48">
        <f t="shared" si="263"/>
        <v>3682</v>
      </c>
      <c r="B854" s="49" t="str">
        <f t="shared" si="267"/>
        <v xml:space="preserve"> </v>
      </c>
      <c r="C854" s="67" t="str">
        <f t="shared" si="275"/>
        <v xml:space="preserve">  </v>
      </c>
      <c r="D854" s="67" t="str">
        <f t="shared" si="276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4" t="s">
        <v>240</v>
      </c>
      <c r="K854" s="116"/>
      <c r="L854" s="116"/>
      <c r="M854" s="228">
        <f t="shared" si="281"/>
        <v>0</v>
      </c>
      <c r="N854" s="218">
        <v>3210</v>
      </c>
    </row>
    <row r="855" spans="1:14" ht="25.5" hidden="1" customHeight="1" x14ac:dyDescent="0.25">
      <c r="A855" s="48">
        <f t="shared" si="263"/>
        <v>3682</v>
      </c>
      <c r="B855" s="49">
        <f t="shared" si="267"/>
        <v>49</v>
      </c>
      <c r="C855" s="67" t="str">
        <f t="shared" si="275"/>
        <v>092</v>
      </c>
      <c r="D855" s="67" t="str">
        <f t="shared" si="276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5"/>
      <c r="K855" s="116"/>
      <c r="L855" s="116"/>
      <c r="M855" s="228">
        <f t="shared" si="281"/>
        <v>0</v>
      </c>
      <c r="N855" s="218">
        <v>4910</v>
      </c>
    </row>
    <row r="856" spans="1:14" hidden="1" x14ac:dyDescent="0.25">
      <c r="A856" s="48">
        <f t="shared" si="263"/>
        <v>3682</v>
      </c>
      <c r="B856" s="49" t="str">
        <f t="shared" si="267"/>
        <v xml:space="preserve"> </v>
      </c>
      <c r="C856" s="67" t="str">
        <f t="shared" si="275"/>
        <v xml:space="preserve">  </v>
      </c>
      <c r="D856" s="67" t="str">
        <f t="shared" si="276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5"/>
      <c r="K856" s="116"/>
      <c r="L856" s="116"/>
      <c r="M856" s="228">
        <f t="shared" si="281"/>
        <v>0</v>
      </c>
      <c r="N856" s="218">
        <v>5410</v>
      </c>
    </row>
    <row r="857" spans="1:14" hidden="1" x14ac:dyDescent="0.25">
      <c r="A857" s="48">
        <f t="shared" si="263"/>
        <v>3682</v>
      </c>
      <c r="B857" s="49" t="str">
        <f t="shared" si="267"/>
        <v xml:space="preserve"> </v>
      </c>
      <c r="C857" s="67" t="str">
        <f t="shared" si="275"/>
        <v xml:space="preserve">  </v>
      </c>
      <c r="D857" s="67" t="str">
        <f t="shared" si="276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5"/>
      <c r="K857" s="116"/>
      <c r="L857" s="116"/>
      <c r="M857" s="228">
        <f t="shared" si="281"/>
        <v>0</v>
      </c>
      <c r="N857" s="218">
        <v>6210</v>
      </c>
    </row>
    <row r="858" spans="1:14" hidden="1" x14ac:dyDescent="0.25">
      <c r="A858" s="48">
        <f t="shared" si="263"/>
        <v>3682</v>
      </c>
      <c r="B858" s="49" t="str">
        <f t="shared" si="267"/>
        <v xml:space="preserve"> </v>
      </c>
      <c r="C858" s="67" t="str">
        <f t="shared" si="275"/>
        <v xml:space="preserve">  </v>
      </c>
      <c r="D858" s="67" t="str">
        <f t="shared" si="276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5"/>
      <c r="K858" s="116"/>
      <c r="L858" s="116"/>
      <c r="M858" s="228">
        <f t="shared" si="281"/>
        <v>0</v>
      </c>
      <c r="N858" s="218">
        <v>7210</v>
      </c>
    </row>
    <row r="859" spans="1:14" hidden="1" x14ac:dyDescent="0.25">
      <c r="A859" s="48">
        <f t="shared" si="263"/>
        <v>3682</v>
      </c>
      <c r="B859" s="49" t="str">
        <f t="shared" si="267"/>
        <v xml:space="preserve"> </v>
      </c>
      <c r="C859" s="67" t="str">
        <f t="shared" si="275"/>
        <v xml:space="preserve">  </v>
      </c>
      <c r="D859" s="67" t="str">
        <f t="shared" si="276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6"/>
      <c r="K859" s="116"/>
      <c r="L859" s="116"/>
      <c r="M859" s="228">
        <f t="shared" si="281"/>
        <v>0</v>
      </c>
      <c r="N859" s="218">
        <v>8210</v>
      </c>
    </row>
    <row r="860" spans="1:14" ht="25.5" hidden="1" x14ac:dyDescent="0.25">
      <c r="A860" s="48">
        <f t="shared" ref="A860:A923" si="284">G860</f>
        <v>369</v>
      </c>
      <c r="B860" s="49" t="str">
        <f t="shared" si="267"/>
        <v xml:space="preserve"> </v>
      </c>
      <c r="C860" s="67" t="str">
        <f t="shared" si="275"/>
        <v xml:space="preserve">  </v>
      </c>
      <c r="D860" s="67" t="str">
        <f t="shared" si="276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5">SUM(K861:K878)</f>
        <v>0</v>
      </c>
      <c r="L860" s="72">
        <f>SUM(L861:L878)</f>
        <v>0</v>
      </c>
      <c r="M860" s="225">
        <f t="shared" ref="M860" si="286">SUM(M861:M878)</f>
        <v>0</v>
      </c>
      <c r="N860" s="218"/>
    </row>
    <row r="861" spans="1:14" hidden="1" x14ac:dyDescent="0.25">
      <c r="A861" s="48">
        <f t="shared" si="284"/>
        <v>3691</v>
      </c>
      <c r="B861" s="49" t="str">
        <f t="shared" si="267"/>
        <v xml:space="preserve"> </v>
      </c>
      <c r="C861" s="67" t="str">
        <f t="shared" si="275"/>
        <v xml:space="preserve">  </v>
      </c>
      <c r="D861" s="67" t="str">
        <f t="shared" si="276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4" t="s">
        <v>21</v>
      </c>
      <c r="K861" s="116"/>
      <c r="L861" s="116"/>
      <c r="M861" s="228">
        <f t="shared" si="281"/>
        <v>0</v>
      </c>
      <c r="N861" s="218">
        <v>3210</v>
      </c>
    </row>
    <row r="862" spans="1:14" hidden="1" x14ac:dyDescent="0.25">
      <c r="A862" s="48">
        <f t="shared" si="284"/>
        <v>3691</v>
      </c>
      <c r="B862" s="49" t="str">
        <f t="shared" si="267"/>
        <v xml:space="preserve"> </v>
      </c>
      <c r="C862" s="67" t="str">
        <f t="shared" si="275"/>
        <v xml:space="preserve">  </v>
      </c>
      <c r="D862" s="67" t="str">
        <f t="shared" si="276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5"/>
      <c r="K862" s="116"/>
      <c r="L862" s="116"/>
      <c r="M862" s="228">
        <f t="shared" si="281"/>
        <v>0</v>
      </c>
      <c r="N862" s="218">
        <v>4910</v>
      </c>
    </row>
    <row r="863" spans="1:14" hidden="1" x14ac:dyDescent="0.25">
      <c r="A863" s="48">
        <f t="shared" si="284"/>
        <v>3691</v>
      </c>
      <c r="B863" s="49">
        <f t="shared" si="267"/>
        <v>54</v>
      </c>
      <c r="C863" s="67" t="str">
        <f t="shared" si="275"/>
        <v>092</v>
      </c>
      <c r="D863" s="67" t="str">
        <f t="shared" si="276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5"/>
      <c r="K863" s="116"/>
      <c r="L863" s="116"/>
      <c r="M863" s="228">
        <f t="shared" si="281"/>
        <v>0</v>
      </c>
      <c r="N863" s="218">
        <v>5410</v>
      </c>
    </row>
    <row r="864" spans="1:14" hidden="1" x14ac:dyDescent="0.25">
      <c r="A864" s="48">
        <f t="shared" si="284"/>
        <v>3691</v>
      </c>
      <c r="B864" s="49" t="str">
        <f t="shared" si="267"/>
        <v xml:space="preserve"> </v>
      </c>
      <c r="C864" s="67" t="str">
        <f t="shared" si="275"/>
        <v xml:space="preserve">  </v>
      </c>
      <c r="D864" s="67" t="str">
        <f t="shared" si="276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5"/>
      <c r="K864" s="116"/>
      <c r="L864" s="116"/>
      <c r="M864" s="228">
        <f t="shared" si="281"/>
        <v>0</v>
      </c>
      <c r="N864" s="218">
        <v>6210</v>
      </c>
    </row>
    <row r="865" spans="1:14" hidden="1" x14ac:dyDescent="0.25">
      <c r="A865" s="48">
        <f t="shared" si="284"/>
        <v>3691</v>
      </c>
      <c r="B865" s="49" t="str">
        <f t="shared" si="267"/>
        <v xml:space="preserve"> </v>
      </c>
      <c r="C865" s="67" t="str">
        <f t="shared" si="275"/>
        <v xml:space="preserve">  </v>
      </c>
      <c r="D865" s="67" t="str">
        <f t="shared" si="276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5"/>
      <c r="K865" s="116"/>
      <c r="L865" s="116"/>
      <c r="M865" s="228">
        <f t="shared" si="281"/>
        <v>0</v>
      </c>
      <c r="N865" s="218">
        <v>7210</v>
      </c>
    </row>
    <row r="866" spans="1:14" hidden="1" x14ac:dyDescent="0.25">
      <c r="A866" s="48">
        <f t="shared" si="284"/>
        <v>3691</v>
      </c>
      <c r="B866" s="49" t="str">
        <f t="shared" si="267"/>
        <v xml:space="preserve"> </v>
      </c>
      <c r="C866" s="67" t="str">
        <f t="shared" si="275"/>
        <v xml:space="preserve">  </v>
      </c>
      <c r="D866" s="67" t="str">
        <f t="shared" si="276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6"/>
      <c r="K866" s="116"/>
      <c r="L866" s="116"/>
      <c r="M866" s="228">
        <f t="shared" si="281"/>
        <v>0</v>
      </c>
      <c r="N866" s="218">
        <v>8210</v>
      </c>
    </row>
    <row r="867" spans="1:14" hidden="1" x14ac:dyDescent="0.25">
      <c r="A867" s="48">
        <f t="shared" si="284"/>
        <v>3693</v>
      </c>
      <c r="B867" s="49" t="str">
        <f t="shared" si="267"/>
        <v xml:space="preserve"> </v>
      </c>
      <c r="C867" s="67" t="str">
        <f t="shared" si="275"/>
        <v xml:space="preserve">  </v>
      </c>
      <c r="D867" s="67" t="str">
        <f t="shared" si="276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4" t="s">
        <v>23</v>
      </c>
      <c r="K867" s="116"/>
      <c r="L867" s="116"/>
      <c r="M867" s="228">
        <f t="shared" si="281"/>
        <v>0</v>
      </c>
      <c r="N867" s="218">
        <v>3210</v>
      </c>
    </row>
    <row r="868" spans="1:14" hidden="1" x14ac:dyDescent="0.25">
      <c r="A868" s="48">
        <f t="shared" si="284"/>
        <v>3693</v>
      </c>
      <c r="B868" s="49" t="str">
        <f t="shared" si="267"/>
        <v xml:space="preserve"> </v>
      </c>
      <c r="C868" s="67" t="str">
        <f t="shared" si="275"/>
        <v xml:space="preserve">  </v>
      </c>
      <c r="D868" s="67" t="str">
        <f t="shared" si="276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5"/>
      <c r="K868" s="116"/>
      <c r="L868" s="116"/>
      <c r="M868" s="228">
        <f t="shared" si="281"/>
        <v>0</v>
      </c>
      <c r="N868" s="218">
        <v>4910</v>
      </c>
    </row>
    <row r="869" spans="1:14" hidden="1" x14ac:dyDescent="0.25">
      <c r="A869" s="48">
        <f t="shared" si="284"/>
        <v>3693</v>
      </c>
      <c r="B869" s="49">
        <f t="shared" ref="B869:B1016" si="287">IF(H869&gt;0,F869," ")</f>
        <v>54</v>
      </c>
      <c r="C869" s="67" t="str">
        <f t="shared" si="275"/>
        <v>092</v>
      </c>
      <c r="D869" s="67" t="str">
        <f t="shared" si="276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5"/>
      <c r="K869" s="116"/>
      <c r="L869" s="116"/>
      <c r="M869" s="228">
        <f t="shared" si="281"/>
        <v>0</v>
      </c>
      <c r="N869" s="218">
        <v>5410</v>
      </c>
    </row>
    <row r="870" spans="1:14" hidden="1" x14ac:dyDescent="0.25">
      <c r="A870" s="48">
        <f t="shared" si="284"/>
        <v>3693</v>
      </c>
      <c r="B870" s="49" t="str">
        <f t="shared" si="287"/>
        <v xml:space="preserve"> </v>
      </c>
      <c r="C870" s="67" t="str">
        <f t="shared" si="275"/>
        <v xml:space="preserve">  </v>
      </c>
      <c r="D870" s="67" t="str">
        <f t="shared" si="276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5"/>
      <c r="K870" s="116"/>
      <c r="L870" s="116"/>
      <c r="M870" s="228">
        <f t="shared" si="281"/>
        <v>0</v>
      </c>
      <c r="N870" s="218">
        <v>6210</v>
      </c>
    </row>
    <row r="871" spans="1:14" hidden="1" x14ac:dyDescent="0.25">
      <c r="A871" s="48">
        <f t="shared" si="284"/>
        <v>3693</v>
      </c>
      <c r="B871" s="49" t="str">
        <f t="shared" si="287"/>
        <v xml:space="preserve"> </v>
      </c>
      <c r="C871" s="67" t="str">
        <f t="shared" si="275"/>
        <v xml:space="preserve">  </v>
      </c>
      <c r="D871" s="67" t="str">
        <f t="shared" si="276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5"/>
      <c r="K871" s="116"/>
      <c r="L871" s="116"/>
      <c r="M871" s="228">
        <f t="shared" si="281"/>
        <v>0</v>
      </c>
      <c r="N871" s="218">
        <v>7210</v>
      </c>
    </row>
    <row r="872" spans="1:14" hidden="1" x14ac:dyDescent="0.25">
      <c r="A872" s="48">
        <f t="shared" si="284"/>
        <v>3693</v>
      </c>
      <c r="B872" s="49" t="str">
        <f t="shared" si="287"/>
        <v xml:space="preserve"> </v>
      </c>
      <c r="C872" s="67" t="str">
        <f t="shared" si="275"/>
        <v xml:space="preserve">  </v>
      </c>
      <c r="D872" s="67" t="str">
        <f t="shared" si="276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6"/>
      <c r="K872" s="116"/>
      <c r="L872" s="116"/>
      <c r="M872" s="228">
        <f t="shared" si="281"/>
        <v>0</v>
      </c>
      <c r="N872" s="218">
        <v>8210</v>
      </c>
    </row>
    <row r="873" spans="1:14" hidden="1" x14ac:dyDescent="0.25">
      <c r="A873" s="48">
        <f t="shared" si="284"/>
        <v>3694</v>
      </c>
      <c r="B873" s="49" t="str">
        <f t="shared" si="287"/>
        <v xml:space="preserve"> </v>
      </c>
      <c r="C873" s="67" t="str">
        <f t="shared" si="275"/>
        <v xml:space="preserve">  </v>
      </c>
      <c r="D873" s="67" t="str">
        <f t="shared" si="276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4" t="s">
        <v>24</v>
      </c>
      <c r="K873" s="116"/>
      <c r="L873" s="116"/>
      <c r="M873" s="228">
        <f t="shared" si="281"/>
        <v>0</v>
      </c>
      <c r="N873" s="218">
        <v>3210</v>
      </c>
    </row>
    <row r="874" spans="1:14" hidden="1" x14ac:dyDescent="0.25">
      <c r="A874" s="48">
        <f t="shared" si="284"/>
        <v>3694</v>
      </c>
      <c r="B874" s="49" t="str">
        <f t="shared" si="287"/>
        <v xml:space="preserve"> </v>
      </c>
      <c r="C874" s="67" t="str">
        <f t="shared" si="275"/>
        <v xml:space="preserve">  </v>
      </c>
      <c r="D874" s="67" t="str">
        <f t="shared" si="276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5"/>
      <c r="K874" s="116"/>
      <c r="L874" s="116"/>
      <c r="M874" s="228">
        <f t="shared" si="281"/>
        <v>0</v>
      </c>
      <c r="N874" s="218">
        <v>4910</v>
      </c>
    </row>
    <row r="875" spans="1:14" hidden="1" x14ac:dyDescent="0.25">
      <c r="A875" s="48">
        <f t="shared" si="284"/>
        <v>3694</v>
      </c>
      <c r="B875" s="49" t="str">
        <f t="shared" si="287"/>
        <v xml:space="preserve"> </v>
      </c>
      <c r="C875" s="67" t="str">
        <f t="shared" si="275"/>
        <v xml:space="preserve">  </v>
      </c>
      <c r="D875" s="67" t="str">
        <f t="shared" si="276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5"/>
      <c r="K875" s="116"/>
      <c r="L875" s="116"/>
      <c r="M875" s="228">
        <f t="shared" si="281"/>
        <v>0</v>
      </c>
      <c r="N875" s="218">
        <v>5410</v>
      </c>
    </row>
    <row r="876" spans="1:14" hidden="1" x14ac:dyDescent="0.25">
      <c r="A876" s="48">
        <f t="shared" si="284"/>
        <v>3694</v>
      </c>
      <c r="B876" s="49" t="str">
        <f t="shared" si="287"/>
        <v xml:space="preserve"> </v>
      </c>
      <c r="C876" s="67" t="str">
        <f t="shared" si="275"/>
        <v xml:space="preserve">  </v>
      </c>
      <c r="D876" s="67" t="str">
        <f t="shared" si="276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5"/>
      <c r="K876" s="116"/>
      <c r="L876" s="116"/>
      <c r="M876" s="228">
        <f t="shared" si="281"/>
        <v>0</v>
      </c>
      <c r="N876" s="218">
        <v>6210</v>
      </c>
    </row>
    <row r="877" spans="1:14" hidden="1" x14ac:dyDescent="0.25">
      <c r="A877" s="48">
        <f t="shared" si="284"/>
        <v>3694</v>
      </c>
      <c r="B877" s="49" t="str">
        <f t="shared" si="287"/>
        <v xml:space="preserve"> </v>
      </c>
      <c r="C877" s="67" t="str">
        <f t="shared" si="275"/>
        <v xml:space="preserve">  </v>
      </c>
      <c r="D877" s="67" t="str">
        <f t="shared" si="276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5"/>
      <c r="K877" s="116"/>
      <c r="L877" s="116"/>
      <c r="M877" s="228">
        <f t="shared" si="281"/>
        <v>0</v>
      </c>
      <c r="N877" s="218">
        <v>7210</v>
      </c>
    </row>
    <row r="878" spans="1:14" hidden="1" x14ac:dyDescent="0.25">
      <c r="A878" s="48">
        <f>G878</f>
        <v>3694</v>
      </c>
      <c r="B878" s="49">
        <f t="shared" si="287"/>
        <v>82</v>
      </c>
      <c r="C878" s="67" t="str">
        <f t="shared" si="275"/>
        <v>092</v>
      </c>
      <c r="D878" s="67" t="str">
        <f t="shared" si="276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6"/>
      <c r="K878" s="116"/>
      <c r="L878" s="116"/>
      <c r="M878" s="228">
        <f t="shared" si="281"/>
        <v>0</v>
      </c>
      <c r="N878" s="218">
        <v>8210</v>
      </c>
    </row>
    <row r="879" spans="1:14" ht="25.5" hidden="1" x14ac:dyDescent="0.25">
      <c r="A879" s="48">
        <f t="shared" ref="A879:A883" si="288">G879</f>
        <v>37</v>
      </c>
      <c r="B879" s="49" t="str">
        <f t="shared" si="287"/>
        <v xml:space="preserve"> </v>
      </c>
      <c r="C879" s="67" t="str">
        <f t="shared" si="275"/>
        <v xml:space="preserve">  </v>
      </c>
      <c r="D879" s="67" t="str">
        <f t="shared" si="276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89">SUM(K880)</f>
        <v>0</v>
      </c>
      <c r="L879" s="72">
        <f t="shared" ref="L879:M879" si="290">SUM(L880)</f>
        <v>0</v>
      </c>
      <c r="M879" s="225">
        <f t="shared" si="290"/>
        <v>0</v>
      </c>
      <c r="N879" s="218"/>
    </row>
    <row r="880" spans="1:14" ht="25.5" hidden="1" x14ac:dyDescent="0.25">
      <c r="A880" s="48">
        <f t="shared" si="288"/>
        <v>372</v>
      </c>
      <c r="B880" s="49" t="str">
        <f t="shared" si="287"/>
        <v xml:space="preserve"> </v>
      </c>
      <c r="C880" s="67" t="str">
        <f t="shared" si="275"/>
        <v xml:space="preserve">  </v>
      </c>
      <c r="D880" s="67" t="str">
        <f t="shared" si="276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 t="shared" ref="K880" si="291">SUM(K881:K892)</f>
        <v>0</v>
      </c>
      <c r="L880" s="72">
        <f>SUM(L881:L892)</f>
        <v>0</v>
      </c>
      <c r="M880" s="225">
        <f t="shared" ref="M880" si="292">SUM(M881:M892)</f>
        <v>0</v>
      </c>
      <c r="N880" s="218"/>
    </row>
    <row r="881" spans="1:14" hidden="1" x14ac:dyDescent="0.25">
      <c r="A881" s="48">
        <f t="shared" si="288"/>
        <v>3721</v>
      </c>
      <c r="B881" s="49" t="str">
        <f t="shared" si="287"/>
        <v xml:space="preserve"> </v>
      </c>
      <c r="C881" s="67" t="str">
        <f t="shared" si="275"/>
        <v xml:space="preserve">  </v>
      </c>
      <c r="D881" s="67" t="str">
        <f t="shared" si="276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4" t="s">
        <v>241</v>
      </c>
      <c r="K881" s="116"/>
      <c r="L881" s="116"/>
      <c r="M881" s="228">
        <f t="shared" ref="M881:M892" si="293">K881+L881</f>
        <v>0</v>
      </c>
      <c r="N881" s="218">
        <v>3210</v>
      </c>
    </row>
    <row r="882" spans="1:14" hidden="1" x14ac:dyDescent="0.25">
      <c r="A882" s="48">
        <f t="shared" si="288"/>
        <v>3721</v>
      </c>
      <c r="B882" s="49" t="str">
        <f t="shared" si="287"/>
        <v xml:space="preserve"> </v>
      </c>
      <c r="C882" s="67" t="str">
        <f t="shared" si="275"/>
        <v xml:space="preserve">  </v>
      </c>
      <c r="D882" s="67" t="str">
        <f t="shared" si="276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5"/>
      <c r="K882" s="116"/>
      <c r="L882" s="116"/>
      <c r="M882" s="228">
        <f t="shared" si="293"/>
        <v>0</v>
      </c>
      <c r="N882" s="218">
        <v>4910</v>
      </c>
    </row>
    <row r="883" spans="1:14" hidden="1" x14ac:dyDescent="0.25">
      <c r="A883" s="48">
        <f t="shared" si="288"/>
        <v>3721</v>
      </c>
      <c r="B883" s="49" t="str">
        <f t="shared" si="287"/>
        <v xml:space="preserve"> </v>
      </c>
      <c r="C883" s="67" t="str">
        <f t="shared" si="275"/>
        <v xml:space="preserve">  </v>
      </c>
      <c r="D883" s="67" t="str">
        <f t="shared" si="276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5"/>
      <c r="K883" s="116"/>
      <c r="L883" s="116"/>
      <c r="M883" s="228">
        <f t="shared" si="293"/>
        <v>0</v>
      </c>
      <c r="N883" s="218">
        <v>5410</v>
      </c>
    </row>
    <row r="884" spans="1:14" hidden="1" x14ac:dyDescent="0.25">
      <c r="A884" s="48">
        <f t="shared" si="284"/>
        <v>3721</v>
      </c>
      <c r="B884" s="49" t="str">
        <f t="shared" si="287"/>
        <v xml:space="preserve"> </v>
      </c>
      <c r="C884" s="67" t="str">
        <f t="shared" si="275"/>
        <v xml:space="preserve">  </v>
      </c>
      <c r="D884" s="67" t="str">
        <f t="shared" si="276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5"/>
      <c r="K884" s="116"/>
      <c r="L884" s="116"/>
      <c r="M884" s="228">
        <f t="shared" si="293"/>
        <v>0</v>
      </c>
      <c r="N884" s="218">
        <v>6210</v>
      </c>
    </row>
    <row r="885" spans="1:14" hidden="1" x14ac:dyDescent="0.25">
      <c r="A885" s="48">
        <f t="shared" si="284"/>
        <v>3721</v>
      </c>
      <c r="B885" s="49" t="str">
        <f t="shared" si="287"/>
        <v xml:space="preserve"> </v>
      </c>
      <c r="C885" s="67" t="str">
        <f t="shared" si="275"/>
        <v xml:space="preserve">  </v>
      </c>
      <c r="D885" s="67" t="str">
        <f t="shared" si="276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5"/>
      <c r="K885" s="116"/>
      <c r="L885" s="116"/>
      <c r="M885" s="228">
        <f t="shared" si="293"/>
        <v>0</v>
      </c>
      <c r="N885" s="218">
        <v>7210</v>
      </c>
    </row>
    <row r="886" spans="1:14" hidden="1" x14ac:dyDescent="0.25">
      <c r="A886" s="48">
        <f t="shared" si="284"/>
        <v>3721</v>
      </c>
      <c r="B886" s="49">
        <f t="shared" si="287"/>
        <v>82</v>
      </c>
      <c r="C886" s="67" t="str">
        <f t="shared" si="275"/>
        <v>092</v>
      </c>
      <c r="D886" s="67" t="str">
        <f t="shared" si="276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6"/>
      <c r="K886" s="116"/>
      <c r="L886" s="116"/>
      <c r="M886" s="228">
        <f t="shared" si="293"/>
        <v>0</v>
      </c>
      <c r="N886" s="218">
        <v>8210</v>
      </c>
    </row>
    <row r="887" spans="1:14" hidden="1" x14ac:dyDescent="0.25">
      <c r="A887" s="48">
        <f t="shared" si="284"/>
        <v>3722</v>
      </c>
      <c r="B887" s="49" t="str">
        <f t="shared" si="287"/>
        <v xml:space="preserve"> </v>
      </c>
      <c r="C887" s="67" t="str">
        <f t="shared" si="275"/>
        <v xml:space="preserve">  </v>
      </c>
      <c r="D887" s="67" t="str">
        <f t="shared" si="276"/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4" t="s">
        <v>226</v>
      </c>
      <c r="K887" s="116"/>
      <c r="L887" s="116"/>
      <c r="M887" s="228">
        <f t="shared" si="293"/>
        <v>0</v>
      </c>
      <c r="N887" s="218">
        <v>3210</v>
      </c>
    </row>
    <row r="888" spans="1:14" hidden="1" x14ac:dyDescent="0.25">
      <c r="A888" s="48">
        <f t="shared" si="284"/>
        <v>3722</v>
      </c>
      <c r="B888" s="49" t="str">
        <f t="shared" si="287"/>
        <v xml:space="preserve"> </v>
      </c>
      <c r="C888" s="67" t="str">
        <f t="shared" si="275"/>
        <v xml:space="preserve">  </v>
      </c>
      <c r="D888" s="67" t="str">
        <f t="shared" si="276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5"/>
      <c r="K888" s="116"/>
      <c r="L888" s="116"/>
      <c r="M888" s="228">
        <f t="shared" si="293"/>
        <v>0</v>
      </c>
      <c r="N888" s="218">
        <v>4910</v>
      </c>
    </row>
    <row r="889" spans="1:14" hidden="1" x14ac:dyDescent="0.25">
      <c r="A889" s="48">
        <f t="shared" si="284"/>
        <v>3722</v>
      </c>
      <c r="B889" s="49" t="str">
        <f t="shared" si="287"/>
        <v xml:space="preserve"> </v>
      </c>
      <c r="C889" s="67" t="str">
        <f t="shared" si="275"/>
        <v xml:space="preserve">  </v>
      </c>
      <c r="D889" s="67" t="str">
        <f t="shared" si="276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5"/>
      <c r="K889" s="116"/>
      <c r="L889" s="116"/>
      <c r="M889" s="228">
        <f t="shared" si="293"/>
        <v>0</v>
      </c>
      <c r="N889" s="218">
        <v>5410</v>
      </c>
    </row>
    <row r="890" spans="1:14" hidden="1" x14ac:dyDescent="0.25">
      <c r="A890" s="48">
        <f t="shared" si="284"/>
        <v>3722</v>
      </c>
      <c r="B890" s="49" t="str">
        <f t="shared" si="287"/>
        <v xml:space="preserve"> </v>
      </c>
      <c r="C890" s="67" t="str">
        <f t="shared" si="275"/>
        <v xml:space="preserve">  </v>
      </c>
      <c r="D890" s="67" t="str">
        <f t="shared" si="276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5"/>
      <c r="K890" s="116"/>
      <c r="L890" s="116"/>
      <c r="M890" s="228">
        <f t="shared" si="293"/>
        <v>0</v>
      </c>
      <c r="N890" s="218">
        <v>6210</v>
      </c>
    </row>
    <row r="891" spans="1:14" hidden="1" x14ac:dyDescent="0.25">
      <c r="A891" s="48">
        <f t="shared" si="284"/>
        <v>3722</v>
      </c>
      <c r="B891" s="49" t="str">
        <f t="shared" si="287"/>
        <v xml:space="preserve"> </v>
      </c>
      <c r="C891" s="67" t="str">
        <f t="shared" si="275"/>
        <v xml:space="preserve">  </v>
      </c>
      <c r="D891" s="67" t="str">
        <f t="shared" si="276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5"/>
      <c r="K891" s="116"/>
      <c r="L891" s="116"/>
      <c r="M891" s="228">
        <f t="shared" si="293"/>
        <v>0</v>
      </c>
      <c r="N891" s="218">
        <v>7210</v>
      </c>
    </row>
    <row r="892" spans="1:14" hidden="1" x14ac:dyDescent="0.25">
      <c r="A892" s="48">
        <f t="shared" si="284"/>
        <v>3722</v>
      </c>
      <c r="B892" s="49">
        <f>IF(H892&gt;0,F892," ")</f>
        <v>82</v>
      </c>
      <c r="C892" s="67" t="str">
        <f t="shared" si="275"/>
        <v>092</v>
      </c>
      <c r="D892" s="67" t="str">
        <f t="shared" si="276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6"/>
      <c r="K892" s="116"/>
      <c r="L892" s="116"/>
      <c r="M892" s="228">
        <f t="shared" si="293"/>
        <v>0</v>
      </c>
      <c r="N892" s="218">
        <v>8210</v>
      </c>
    </row>
    <row r="893" spans="1:14" hidden="1" x14ac:dyDescent="0.25">
      <c r="A893" s="48">
        <f t="shared" si="284"/>
        <v>38</v>
      </c>
      <c r="B893" s="49" t="str">
        <f t="shared" ref="B893:B897" si="294">IF(H893&gt;0,F893," ")</f>
        <v xml:space="preserve"> </v>
      </c>
      <c r="C893" s="67" t="str">
        <f t="shared" si="275"/>
        <v xml:space="preserve">  </v>
      </c>
      <c r="D893" s="67" t="str">
        <f t="shared" si="276"/>
        <v xml:space="preserve">  </v>
      </c>
      <c r="E893" s="68"/>
      <c r="F893" s="66"/>
      <c r="G893" s="70">
        <v>38</v>
      </c>
      <c r="H893" s="83"/>
      <c r="I893" s="125"/>
      <c r="J893" s="64" t="s">
        <v>174</v>
      </c>
      <c r="K893" s="72">
        <f t="shared" ref="K893" si="295">SUM(K894)</f>
        <v>0</v>
      </c>
      <c r="L893" s="72">
        <f t="shared" ref="L893:M893" si="296">SUM(L894)</f>
        <v>0</v>
      </c>
      <c r="M893" s="225">
        <f t="shared" si="296"/>
        <v>0</v>
      </c>
      <c r="N893" s="218"/>
    </row>
    <row r="894" spans="1:14" hidden="1" x14ac:dyDescent="0.25">
      <c r="A894" s="48">
        <f t="shared" si="284"/>
        <v>381</v>
      </c>
      <c r="B894" s="49" t="str">
        <f t="shared" si="294"/>
        <v xml:space="preserve"> </v>
      </c>
      <c r="C894" s="67" t="str">
        <f t="shared" ref="C894:C977" si="297">IF(H894&gt;0,LEFT(E894,3),"  ")</f>
        <v xml:space="preserve">  </v>
      </c>
      <c r="D894" s="67" t="str">
        <f t="shared" ref="D894:D977" si="298">IF(H894&gt;0,LEFT(E894,4),"  ")</f>
        <v xml:space="preserve">  </v>
      </c>
      <c r="E894" s="68"/>
      <c r="F894" s="66"/>
      <c r="G894" s="70">
        <v>381</v>
      </c>
      <c r="H894" s="83"/>
      <c r="I894" s="125"/>
      <c r="J894" s="64" t="s">
        <v>49</v>
      </c>
      <c r="K894" s="72">
        <f t="shared" ref="K894" si="299">SUM(K895:K906)</f>
        <v>0</v>
      </c>
      <c r="L894" s="72">
        <f>SUM(L895:L906)</f>
        <v>0</v>
      </c>
      <c r="M894" s="225">
        <f t="shared" ref="M894" si="300">SUM(M895:M906)</f>
        <v>0</v>
      </c>
      <c r="N894" s="218"/>
    </row>
    <row r="895" spans="1:14" hidden="1" x14ac:dyDescent="0.25">
      <c r="A895" s="48">
        <f t="shared" si="284"/>
        <v>3811</v>
      </c>
      <c r="B895" s="49" t="str">
        <f t="shared" si="294"/>
        <v xml:space="preserve"> </v>
      </c>
      <c r="C895" s="67" t="str">
        <f t="shared" si="297"/>
        <v xml:space="preserve">  </v>
      </c>
      <c r="D895" s="67" t="str">
        <f t="shared" si="298"/>
        <v xml:space="preserve">  </v>
      </c>
      <c r="E895" s="68" t="s">
        <v>206</v>
      </c>
      <c r="F895" s="66">
        <v>32</v>
      </c>
      <c r="G895" s="70">
        <v>3811</v>
      </c>
      <c r="H895" s="83"/>
      <c r="I895" s="83">
        <v>1616</v>
      </c>
      <c r="J895" s="274" t="s">
        <v>228</v>
      </c>
      <c r="K895" s="116"/>
      <c r="L895" s="116"/>
      <c r="M895" s="228">
        <f t="shared" ref="M895:M906" si="301">K895+L895</f>
        <v>0</v>
      </c>
      <c r="N895" s="218">
        <v>3210</v>
      </c>
    </row>
    <row r="896" spans="1:14" hidden="1" x14ac:dyDescent="0.25">
      <c r="A896" s="48">
        <f t="shared" si="284"/>
        <v>3811</v>
      </c>
      <c r="B896" s="49" t="str">
        <f t="shared" si="294"/>
        <v xml:space="preserve"> </v>
      </c>
      <c r="C896" s="67" t="str">
        <f t="shared" si="297"/>
        <v xml:space="preserve">  </v>
      </c>
      <c r="D896" s="67" t="str">
        <f t="shared" si="298"/>
        <v xml:space="preserve">  </v>
      </c>
      <c r="E896" s="68" t="s">
        <v>206</v>
      </c>
      <c r="F896" s="66">
        <v>49</v>
      </c>
      <c r="G896" s="70">
        <v>3811</v>
      </c>
      <c r="H896" s="83"/>
      <c r="I896" s="83">
        <v>1617</v>
      </c>
      <c r="J896" s="275"/>
      <c r="K896" s="116"/>
      <c r="L896" s="116"/>
      <c r="M896" s="228">
        <f t="shared" si="301"/>
        <v>0</v>
      </c>
      <c r="N896" s="218">
        <v>4910</v>
      </c>
    </row>
    <row r="897" spans="1:14" hidden="1" x14ac:dyDescent="0.25">
      <c r="A897" s="48">
        <f t="shared" si="284"/>
        <v>3811</v>
      </c>
      <c r="B897" s="49" t="str">
        <f t="shared" si="294"/>
        <v xml:space="preserve"> </v>
      </c>
      <c r="C897" s="67" t="str">
        <f t="shared" si="297"/>
        <v xml:space="preserve">  </v>
      </c>
      <c r="D897" s="67" t="str">
        <f t="shared" si="298"/>
        <v xml:space="preserve">  </v>
      </c>
      <c r="E897" s="68" t="s">
        <v>206</v>
      </c>
      <c r="F897" s="66">
        <v>54</v>
      </c>
      <c r="G897" s="70">
        <v>3811</v>
      </c>
      <c r="H897" s="83"/>
      <c r="I897" s="83">
        <v>1618</v>
      </c>
      <c r="J897" s="275"/>
      <c r="K897" s="116"/>
      <c r="L897" s="116"/>
      <c r="M897" s="228">
        <f t="shared" si="301"/>
        <v>0</v>
      </c>
      <c r="N897" s="218">
        <v>5410</v>
      </c>
    </row>
    <row r="898" spans="1:14" hidden="1" x14ac:dyDescent="0.25">
      <c r="A898" s="48">
        <f t="shared" si="284"/>
        <v>3811</v>
      </c>
      <c r="B898" s="49" t="str">
        <f t="shared" si="287"/>
        <v xml:space="preserve"> </v>
      </c>
      <c r="C898" s="67" t="str">
        <f t="shared" si="297"/>
        <v xml:space="preserve">  </v>
      </c>
      <c r="D898" s="67" t="str">
        <f t="shared" si="298"/>
        <v xml:space="preserve">  </v>
      </c>
      <c r="E898" s="68" t="s">
        <v>206</v>
      </c>
      <c r="F898" s="66">
        <v>62</v>
      </c>
      <c r="G898" s="70">
        <v>3811</v>
      </c>
      <c r="H898" s="82"/>
      <c r="I898" s="83">
        <v>1619</v>
      </c>
      <c r="J898" s="275"/>
      <c r="K898" s="116"/>
      <c r="L898" s="116"/>
      <c r="M898" s="228">
        <f t="shared" si="301"/>
        <v>0</v>
      </c>
      <c r="N898" s="218">
        <v>6210</v>
      </c>
    </row>
    <row r="899" spans="1:14" hidden="1" x14ac:dyDescent="0.25">
      <c r="A899" s="48">
        <f t="shared" si="284"/>
        <v>3811</v>
      </c>
      <c r="B899" s="49">
        <f t="shared" si="287"/>
        <v>72</v>
      </c>
      <c r="C899" s="67" t="str">
        <f t="shared" si="297"/>
        <v>092</v>
      </c>
      <c r="D899" s="67" t="str">
        <f t="shared" si="298"/>
        <v>0922</v>
      </c>
      <c r="E899" s="68" t="s">
        <v>206</v>
      </c>
      <c r="F899" s="66">
        <v>72</v>
      </c>
      <c r="G899" s="70">
        <v>3811</v>
      </c>
      <c r="H899" s="83">
        <v>1269</v>
      </c>
      <c r="I899" s="83">
        <v>1620</v>
      </c>
      <c r="J899" s="275"/>
      <c r="K899" s="116"/>
      <c r="L899" s="116"/>
      <c r="M899" s="228">
        <f t="shared" si="301"/>
        <v>0</v>
      </c>
      <c r="N899" s="218">
        <v>7210</v>
      </c>
    </row>
    <row r="900" spans="1:14" hidden="1" x14ac:dyDescent="0.25">
      <c r="A900" s="48">
        <f t="shared" si="284"/>
        <v>3811</v>
      </c>
      <c r="B900" s="49" t="str">
        <f t="shared" si="287"/>
        <v xml:space="preserve"> </v>
      </c>
      <c r="C900" s="67" t="str">
        <f t="shared" si="297"/>
        <v xml:space="preserve">  </v>
      </c>
      <c r="D900" s="67" t="str">
        <f t="shared" si="298"/>
        <v xml:space="preserve">  </v>
      </c>
      <c r="E900" s="68" t="s">
        <v>206</v>
      </c>
      <c r="F900" s="66">
        <v>82</v>
      </c>
      <c r="G900" s="70">
        <v>3811</v>
      </c>
      <c r="H900" s="83"/>
      <c r="I900" s="83">
        <v>1621</v>
      </c>
      <c r="J900" s="276"/>
      <c r="K900" s="116"/>
      <c r="L900" s="116"/>
      <c r="M900" s="228">
        <f t="shared" si="301"/>
        <v>0</v>
      </c>
      <c r="N900" s="218">
        <v>8210</v>
      </c>
    </row>
    <row r="901" spans="1:14" hidden="1" x14ac:dyDescent="0.25">
      <c r="A901" s="48">
        <f t="shared" si="284"/>
        <v>3813</v>
      </c>
      <c r="B901" s="49" t="str">
        <f t="shared" si="287"/>
        <v xml:space="preserve"> </v>
      </c>
      <c r="C901" s="67" t="str">
        <f t="shared" si="297"/>
        <v xml:space="preserve">  </v>
      </c>
      <c r="D901" s="67" t="str">
        <f t="shared" si="298"/>
        <v xml:space="preserve">  </v>
      </c>
      <c r="E901" s="68" t="s">
        <v>206</v>
      </c>
      <c r="F901" s="66">
        <v>32</v>
      </c>
      <c r="G901" s="70">
        <v>3813</v>
      </c>
      <c r="H901" s="83"/>
      <c r="I901" s="83">
        <v>1622</v>
      </c>
      <c r="J901" s="274" t="s">
        <v>242</v>
      </c>
      <c r="K901" s="116"/>
      <c r="L901" s="116"/>
      <c r="M901" s="228">
        <f t="shared" si="301"/>
        <v>0</v>
      </c>
      <c r="N901" s="218">
        <v>3210</v>
      </c>
    </row>
    <row r="902" spans="1:14" hidden="1" x14ac:dyDescent="0.25">
      <c r="A902" s="48">
        <f t="shared" si="284"/>
        <v>3813</v>
      </c>
      <c r="B902" s="49" t="str">
        <f t="shared" si="287"/>
        <v xml:space="preserve"> </v>
      </c>
      <c r="C902" s="67" t="str">
        <f t="shared" si="297"/>
        <v xml:space="preserve">  </v>
      </c>
      <c r="D902" s="67" t="str">
        <f t="shared" si="298"/>
        <v xml:space="preserve">  </v>
      </c>
      <c r="E902" s="68" t="s">
        <v>206</v>
      </c>
      <c r="F902" s="66">
        <v>49</v>
      </c>
      <c r="G902" s="70">
        <v>3813</v>
      </c>
      <c r="H902" s="83"/>
      <c r="I902" s="83">
        <v>1623</v>
      </c>
      <c r="J902" s="275"/>
      <c r="K902" s="116"/>
      <c r="L902" s="116"/>
      <c r="M902" s="228">
        <f t="shared" si="301"/>
        <v>0</v>
      </c>
      <c r="N902" s="218">
        <v>4910</v>
      </c>
    </row>
    <row r="903" spans="1:14" hidden="1" x14ac:dyDescent="0.25">
      <c r="A903" s="48">
        <f t="shared" si="284"/>
        <v>3813</v>
      </c>
      <c r="B903" s="49" t="str">
        <f t="shared" si="287"/>
        <v xml:space="preserve"> </v>
      </c>
      <c r="C903" s="67" t="str">
        <f t="shared" si="297"/>
        <v xml:space="preserve">  </v>
      </c>
      <c r="D903" s="67" t="str">
        <f t="shared" si="298"/>
        <v xml:space="preserve">  </v>
      </c>
      <c r="E903" s="68" t="s">
        <v>206</v>
      </c>
      <c r="F903" s="66">
        <v>54</v>
      </c>
      <c r="G903" s="70">
        <v>3813</v>
      </c>
      <c r="H903" s="83"/>
      <c r="I903" s="83">
        <v>1624</v>
      </c>
      <c r="J903" s="275"/>
      <c r="K903" s="116"/>
      <c r="L903" s="116"/>
      <c r="M903" s="228">
        <f t="shared" si="301"/>
        <v>0</v>
      </c>
      <c r="N903" s="218">
        <v>5410</v>
      </c>
    </row>
    <row r="904" spans="1:14" hidden="1" x14ac:dyDescent="0.25">
      <c r="A904" s="48">
        <f t="shared" si="284"/>
        <v>3813</v>
      </c>
      <c r="B904" s="49" t="str">
        <f t="shared" si="287"/>
        <v xml:space="preserve"> </v>
      </c>
      <c r="C904" s="67" t="str">
        <f t="shared" si="297"/>
        <v xml:space="preserve">  </v>
      </c>
      <c r="D904" s="67" t="str">
        <f t="shared" si="298"/>
        <v xml:space="preserve">  </v>
      </c>
      <c r="E904" s="68" t="s">
        <v>206</v>
      </c>
      <c r="F904" s="66">
        <v>62</v>
      </c>
      <c r="G904" s="70">
        <v>3813</v>
      </c>
      <c r="H904" s="83"/>
      <c r="I904" s="83">
        <v>1625</v>
      </c>
      <c r="J904" s="275"/>
      <c r="K904" s="116"/>
      <c r="L904" s="116"/>
      <c r="M904" s="228">
        <f t="shared" si="301"/>
        <v>0</v>
      </c>
      <c r="N904" s="218">
        <v>6210</v>
      </c>
    </row>
    <row r="905" spans="1:14" hidden="1" x14ac:dyDescent="0.25">
      <c r="A905" s="48">
        <f t="shared" si="284"/>
        <v>3813</v>
      </c>
      <c r="B905" s="49">
        <f t="shared" si="287"/>
        <v>72</v>
      </c>
      <c r="C905" s="67" t="str">
        <f t="shared" si="297"/>
        <v>092</v>
      </c>
      <c r="D905" s="67" t="str">
        <f t="shared" si="298"/>
        <v>0922</v>
      </c>
      <c r="E905" s="68" t="s">
        <v>206</v>
      </c>
      <c r="F905" s="66">
        <v>72</v>
      </c>
      <c r="G905" s="70">
        <v>3813</v>
      </c>
      <c r="H905" s="83">
        <v>1274</v>
      </c>
      <c r="I905" s="83">
        <v>1626</v>
      </c>
      <c r="J905" s="275"/>
      <c r="K905" s="116"/>
      <c r="L905" s="116"/>
      <c r="M905" s="228">
        <f t="shared" si="301"/>
        <v>0</v>
      </c>
      <c r="N905" s="218">
        <v>7210</v>
      </c>
    </row>
    <row r="906" spans="1:14" hidden="1" x14ac:dyDescent="0.25">
      <c r="A906" s="48">
        <f t="shared" si="284"/>
        <v>3813</v>
      </c>
      <c r="B906" s="49" t="str">
        <f t="shared" si="287"/>
        <v xml:space="preserve"> </v>
      </c>
      <c r="C906" s="67" t="str">
        <f t="shared" si="297"/>
        <v xml:space="preserve">  </v>
      </c>
      <c r="D906" s="67" t="str">
        <f t="shared" si="298"/>
        <v xml:space="preserve">  </v>
      </c>
      <c r="E906" s="68" t="s">
        <v>206</v>
      </c>
      <c r="F906" s="66">
        <v>82</v>
      </c>
      <c r="G906" s="70">
        <v>3813</v>
      </c>
      <c r="H906" s="83"/>
      <c r="I906" s="83">
        <v>1627</v>
      </c>
      <c r="J906" s="276"/>
      <c r="K906" s="116"/>
      <c r="L906" s="116"/>
      <c r="M906" s="228">
        <f t="shared" si="301"/>
        <v>0</v>
      </c>
      <c r="N906" s="218">
        <v>8210</v>
      </c>
    </row>
    <row r="907" spans="1:14" ht="25.5" hidden="1" x14ac:dyDescent="0.25">
      <c r="A907" s="48">
        <f t="shared" si="284"/>
        <v>4</v>
      </c>
      <c r="B907" s="49" t="str">
        <f t="shared" si="287"/>
        <v xml:space="preserve"> </v>
      </c>
      <c r="C907" s="67" t="str">
        <f t="shared" si="297"/>
        <v xml:space="preserve">  </v>
      </c>
      <c r="D907" s="67" t="str">
        <f t="shared" si="298"/>
        <v xml:space="preserve">  </v>
      </c>
      <c r="E907" s="68"/>
      <c r="F907" s="66"/>
      <c r="G907" s="70">
        <v>4</v>
      </c>
      <c r="H907" s="83"/>
      <c r="I907" s="125"/>
      <c r="J907" s="64" t="s">
        <v>165</v>
      </c>
      <c r="K907" s="72">
        <f t="shared" ref="K907" si="302">SUM(K908,K916,K1001)</f>
        <v>0</v>
      </c>
      <c r="L907" s="72">
        <f t="shared" ref="L907:M907" si="303">SUM(L908,L916,L1001)</f>
        <v>0</v>
      </c>
      <c r="M907" s="225">
        <f t="shared" si="303"/>
        <v>0</v>
      </c>
      <c r="N907" s="218"/>
    </row>
    <row r="908" spans="1:14" ht="25.5" hidden="1" x14ac:dyDescent="0.25">
      <c r="A908" s="48">
        <f t="shared" si="284"/>
        <v>41</v>
      </c>
      <c r="B908" s="49" t="str">
        <f t="shared" si="287"/>
        <v xml:space="preserve"> </v>
      </c>
      <c r="C908" s="67" t="str">
        <f t="shared" si="297"/>
        <v xml:space="preserve">  </v>
      </c>
      <c r="D908" s="67" t="str">
        <f t="shared" si="298"/>
        <v xml:space="preserve">  </v>
      </c>
      <c r="E908" s="68"/>
      <c r="F908" s="66"/>
      <c r="G908" s="70">
        <v>41</v>
      </c>
      <c r="H908" s="83"/>
      <c r="I908" s="125"/>
      <c r="J908" s="64" t="s">
        <v>166</v>
      </c>
      <c r="K908" s="72">
        <f t="shared" ref="K908" si="304">SUM(K909)</f>
        <v>0</v>
      </c>
      <c r="L908" s="72">
        <f t="shared" ref="L908:M908" si="305">SUM(L909)</f>
        <v>0</v>
      </c>
      <c r="M908" s="225">
        <f t="shared" si="305"/>
        <v>0</v>
      </c>
      <c r="N908" s="218"/>
    </row>
    <row r="909" spans="1:14" hidden="1" x14ac:dyDescent="0.25">
      <c r="A909" s="48">
        <f t="shared" si="284"/>
        <v>412</v>
      </c>
      <c r="B909" s="49" t="str">
        <f t="shared" si="287"/>
        <v xml:space="preserve"> </v>
      </c>
      <c r="C909" s="67" t="str">
        <f t="shared" si="297"/>
        <v xml:space="preserve">  </v>
      </c>
      <c r="D909" s="67" t="str">
        <f t="shared" si="298"/>
        <v xml:space="preserve">  </v>
      </c>
      <c r="E909" s="68"/>
      <c r="F909" s="66"/>
      <c r="G909" s="70">
        <v>412</v>
      </c>
      <c r="H909" s="83"/>
      <c r="I909" s="125"/>
      <c r="J909" s="64" t="s">
        <v>167</v>
      </c>
      <c r="K909" s="72">
        <f t="shared" ref="K909" si="306">SUM(K910:K915)</f>
        <v>0</v>
      </c>
      <c r="L909" s="72">
        <f>SUM(L910:L915)</f>
        <v>0</v>
      </c>
      <c r="M909" s="225">
        <f t="shared" ref="M909" si="307">SUM(M910:M915)</f>
        <v>0</v>
      </c>
      <c r="N909" s="218"/>
    </row>
    <row r="910" spans="1:14" hidden="1" x14ac:dyDescent="0.25">
      <c r="A910" s="48">
        <f t="shared" si="284"/>
        <v>4123</v>
      </c>
      <c r="B910" s="49" t="str">
        <f t="shared" si="287"/>
        <v xml:space="preserve"> </v>
      </c>
      <c r="C910" s="67" t="str">
        <f t="shared" si="297"/>
        <v xml:space="preserve">  </v>
      </c>
      <c r="D910" s="67" t="str">
        <f t="shared" si="298"/>
        <v xml:space="preserve">  </v>
      </c>
      <c r="E910" s="68" t="s">
        <v>206</v>
      </c>
      <c r="F910" s="66">
        <v>32</v>
      </c>
      <c r="G910" s="70">
        <v>4123</v>
      </c>
      <c r="H910" s="83"/>
      <c r="I910" s="83">
        <v>1628</v>
      </c>
      <c r="J910" s="274" t="s">
        <v>168</v>
      </c>
      <c r="K910" s="116"/>
      <c r="L910" s="116"/>
      <c r="M910" s="228">
        <f t="shared" ref="M910:M915" si="308">K910+L910</f>
        <v>0</v>
      </c>
      <c r="N910" s="218">
        <v>3210</v>
      </c>
    </row>
    <row r="911" spans="1:14" hidden="1" x14ac:dyDescent="0.25">
      <c r="A911" s="48">
        <f t="shared" si="284"/>
        <v>4123</v>
      </c>
      <c r="B911" s="49">
        <f t="shared" si="287"/>
        <v>49</v>
      </c>
      <c r="C911" s="67" t="str">
        <f t="shared" si="297"/>
        <v>092</v>
      </c>
      <c r="D911" s="67" t="str">
        <f t="shared" si="298"/>
        <v>0922</v>
      </c>
      <c r="E911" s="68" t="s">
        <v>206</v>
      </c>
      <c r="F911" s="66">
        <v>49</v>
      </c>
      <c r="G911" s="70">
        <v>4123</v>
      </c>
      <c r="H911" s="83">
        <v>1279</v>
      </c>
      <c r="I911" s="83">
        <v>1629</v>
      </c>
      <c r="J911" s="275"/>
      <c r="K911" s="116"/>
      <c r="L911" s="116"/>
      <c r="M911" s="228">
        <f t="shared" si="308"/>
        <v>0</v>
      </c>
      <c r="N911" s="218">
        <v>4910</v>
      </c>
    </row>
    <row r="912" spans="1:14" hidden="1" x14ac:dyDescent="0.25">
      <c r="A912" s="48">
        <f t="shared" si="284"/>
        <v>4123</v>
      </c>
      <c r="B912" s="49" t="str">
        <f t="shared" si="287"/>
        <v xml:space="preserve"> </v>
      </c>
      <c r="C912" s="67" t="str">
        <f t="shared" si="297"/>
        <v xml:space="preserve">  </v>
      </c>
      <c r="D912" s="67" t="str">
        <f t="shared" si="298"/>
        <v xml:space="preserve">  </v>
      </c>
      <c r="E912" s="68" t="s">
        <v>206</v>
      </c>
      <c r="F912" s="66">
        <v>54</v>
      </c>
      <c r="G912" s="70">
        <v>4123</v>
      </c>
      <c r="H912" s="83"/>
      <c r="I912" s="83">
        <v>1630</v>
      </c>
      <c r="J912" s="275"/>
      <c r="K912" s="116"/>
      <c r="L912" s="116"/>
      <c r="M912" s="228">
        <f t="shared" si="308"/>
        <v>0</v>
      </c>
      <c r="N912" s="218">
        <v>5410</v>
      </c>
    </row>
    <row r="913" spans="1:14" hidden="1" x14ac:dyDescent="0.25">
      <c r="A913" s="48">
        <f t="shared" si="284"/>
        <v>4123</v>
      </c>
      <c r="B913" s="49" t="str">
        <f t="shared" si="287"/>
        <v xml:space="preserve"> </v>
      </c>
      <c r="C913" s="67" t="str">
        <f t="shared" si="297"/>
        <v xml:space="preserve">  </v>
      </c>
      <c r="D913" s="67" t="str">
        <f t="shared" si="298"/>
        <v xml:space="preserve">  </v>
      </c>
      <c r="E913" s="68" t="s">
        <v>206</v>
      </c>
      <c r="F913" s="66">
        <v>62</v>
      </c>
      <c r="G913" s="70">
        <v>4123</v>
      </c>
      <c r="H913" s="83"/>
      <c r="I913" s="83">
        <v>1631</v>
      </c>
      <c r="J913" s="275"/>
      <c r="K913" s="116"/>
      <c r="L913" s="116"/>
      <c r="M913" s="228">
        <f t="shared" si="308"/>
        <v>0</v>
      </c>
      <c r="N913" s="218">
        <v>6210</v>
      </c>
    </row>
    <row r="914" spans="1:14" hidden="1" x14ac:dyDescent="0.25">
      <c r="A914" s="48">
        <f t="shared" si="284"/>
        <v>4123</v>
      </c>
      <c r="B914" s="49" t="str">
        <f t="shared" si="287"/>
        <v xml:space="preserve"> </v>
      </c>
      <c r="C914" s="67" t="str">
        <f t="shared" si="297"/>
        <v xml:space="preserve">  </v>
      </c>
      <c r="D914" s="67" t="str">
        <f t="shared" si="298"/>
        <v xml:space="preserve">  </v>
      </c>
      <c r="E914" s="68" t="s">
        <v>206</v>
      </c>
      <c r="F914" s="66">
        <v>72</v>
      </c>
      <c r="G914" s="70">
        <v>4123</v>
      </c>
      <c r="H914" s="83"/>
      <c r="I914" s="83">
        <v>1632</v>
      </c>
      <c r="J914" s="275"/>
      <c r="K914" s="116"/>
      <c r="L914" s="116"/>
      <c r="M914" s="228">
        <f t="shared" si="308"/>
        <v>0</v>
      </c>
      <c r="N914" s="218">
        <v>7210</v>
      </c>
    </row>
    <row r="915" spans="1:14" hidden="1" x14ac:dyDescent="0.25">
      <c r="A915" s="48">
        <f t="shared" si="284"/>
        <v>4123</v>
      </c>
      <c r="B915" s="49" t="str">
        <f t="shared" si="287"/>
        <v xml:space="preserve"> </v>
      </c>
      <c r="C915" s="67" t="str">
        <f t="shared" si="297"/>
        <v xml:space="preserve">  </v>
      </c>
      <c r="D915" s="67" t="str">
        <f t="shared" si="298"/>
        <v xml:space="preserve">  </v>
      </c>
      <c r="E915" s="68" t="s">
        <v>206</v>
      </c>
      <c r="F915" s="66">
        <v>82</v>
      </c>
      <c r="G915" s="70">
        <v>4123</v>
      </c>
      <c r="H915" s="83"/>
      <c r="I915" s="83">
        <v>1633</v>
      </c>
      <c r="J915" s="276"/>
      <c r="K915" s="116"/>
      <c r="L915" s="116"/>
      <c r="M915" s="228">
        <f t="shared" si="308"/>
        <v>0</v>
      </c>
      <c r="N915" s="218">
        <v>8210</v>
      </c>
    </row>
    <row r="916" spans="1:14" ht="25.5" hidden="1" x14ac:dyDescent="0.25">
      <c r="A916" s="48">
        <f t="shared" si="284"/>
        <v>42</v>
      </c>
      <c r="B916" s="49" t="str">
        <f t="shared" si="287"/>
        <v xml:space="preserve"> </v>
      </c>
      <c r="C916" s="67" t="str">
        <f t="shared" si="297"/>
        <v xml:space="preserve">  </v>
      </c>
      <c r="D916" s="67" t="str">
        <f t="shared" si="298"/>
        <v xml:space="preserve">  </v>
      </c>
      <c r="E916" s="68"/>
      <c r="F916" s="66"/>
      <c r="G916" s="70">
        <v>42</v>
      </c>
      <c r="H916" s="83"/>
      <c r="I916" s="125"/>
      <c r="J916" s="64" t="s">
        <v>169</v>
      </c>
      <c r="K916" s="72">
        <f t="shared" ref="K916" si="309">SUM(K917,K930,K973,K980,K987,K994)</f>
        <v>0</v>
      </c>
      <c r="L916" s="72">
        <f t="shared" ref="L916:M916" si="310">SUM(L917,L930,L973,L980,L987,L994)</f>
        <v>0</v>
      </c>
      <c r="M916" s="225">
        <f t="shared" si="310"/>
        <v>0</v>
      </c>
      <c r="N916" s="218"/>
    </row>
    <row r="917" spans="1:14" hidden="1" x14ac:dyDescent="0.25">
      <c r="A917" s="48">
        <f t="shared" si="284"/>
        <v>421</v>
      </c>
      <c r="B917" s="49">
        <f t="shared" si="287"/>
        <v>0</v>
      </c>
      <c r="C917" s="67" t="str">
        <f t="shared" si="297"/>
        <v/>
      </c>
      <c r="D917" s="67" t="str">
        <f t="shared" si="298"/>
        <v/>
      </c>
      <c r="E917" s="68"/>
      <c r="F917" s="66"/>
      <c r="G917" s="70">
        <v>421</v>
      </c>
      <c r="H917" s="83">
        <v>1283</v>
      </c>
      <c r="I917" s="125"/>
      <c r="J917" s="64" t="s">
        <v>170</v>
      </c>
      <c r="K917" s="72">
        <f t="shared" ref="K917" si="311">SUM(K918:K929)</f>
        <v>0</v>
      </c>
      <c r="L917" s="72">
        <f>SUM(L918:L929)</f>
        <v>0</v>
      </c>
      <c r="M917" s="225">
        <f t="shared" ref="M917" si="312">SUM(M918:M929)</f>
        <v>0</v>
      </c>
      <c r="N917" s="218"/>
    </row>
    <row r="918" spans="1:14" hidden="1" x14ac:dyDescent="0.25">
      <c r="A918" s="48">
        <f t="shared" si="284"/>
        <v>4212</v>
      </c>
      <c r="B918" s="49" t="str">
        <f t="shared" si="287"/>
        <v xml:space="preserve"> </v>
      </c>
      <c r="C918" s="67" t="str">
        <f t="shared" si="297"/>
        <v xml:space="preserve">  </v>
      </c>
      <c r="D918" s="67" t="str">
        <f t="shared" si="298"/>
        <v xml:space="preserve">  </v>
      </c>
      <c r="E918" s="68" t="s">
        <v>206</v>
      </c>
      <c r="F918" s="66">
        <v>32</v>
      </c>
      <c r="G918" s="70">
        <v>4212</v>
      </c>
      <c r="H918" s="83"/>
      <c r="I918" s="83">
        <v>1634</v>
      </c>
      <c r="J918" s="274" t="s">
        <v>243</v>
      </c>
      <c r="K918" s="116"/>
      <c r="L918" s="116"/>
      <c r="M918" s="228">
        <f>K918+L918</f>
        <v>0</v>
      </c>
      <c r="N918" s="218">
        <v>3210</v>
      </c>
    </row>
    <row r="919" spans="1:14" hidden="1" x14ac:dyDescent="0.25">
      <c r="A919" s="48">
        <f t="shared" si="284"/>
        <v>4212</v>
      </c>
      <c r="B919" s="49" t="str">
        <f t="shared" si="287"/>
        <v xml:space="preserve"> </v>
      </c>
      <c r="C919" s="67" t="str">
        <f t="shared" si="297"/>
        <v xml:space="preserve">  </v>
      </c>
      <c r="D919" s="67" t="str">
        <f t="shared" si="298"/>
        <v xml:space="preserve">  </v>
      </c>
      <c r="E919" s="68" t="s">
        <v>206</v>
      </c>
      <c r="F919" s="66">
        <v>49</v>
      </c>
      <c r="G919" s="70">
        <v>4212</v>
      </c>
      <c r="H919" s="83"/>
      <c r="I919" s="83">
        <v>1635</v>
      </c>
      <c r="J919" s="275"/>
      <c r="K919" s="116"/>
      <c r="L919" s="116"/>
      <c r="M919" s="228">
        <f t="shared" ref="M919:M982" si="313">K919+L919</f>
        <v>0</v>
      </c>
      <c r="N919" s="218">
        <v>4910</v>
      </c>
    </row>
    <row r="920" spans="1:14" hidden="1" x14ac:dyDescent="0.25">
      <c r="A920" s="48">
        <f t="shared" si="284"/>
        <v>4212</v>
      </c>
      <c r="B920" s="49" t="str">
        <f t="shared" si="287"/>
        <v xml:space="preserve"> </v>
      </c>
      <c r="C920" s="67" t="str">
        <f t="shared" si="297"/>
        <v xml:space="preserve">  </v>
      </c>
      <c r="D920" s="67" t="str">
        <f t="shared" si="298"/>
        <v xml:space="preserve">  </v>
      </c>
      <c r="E920" s="68" t="s">
        <v>206</v>
      </c>
      <c r="F920" s="66">
        <v>54</v>
      </c>
      <c r="G920" s="70">
        <v>4212</v>
      </c>
      <c r="H920" s="83"/>
      <c r="I920" s="83">
        <v>1636</v>
      </c>
      <c r="J920" s="275"/>
      <c r="K920" s="116"/>
      <c r="L920" s="116"/>
      <c r="M920" s="228">
        <f t="shared" si="313"/>
        <v>0</v>
      </c>
      <c r="N920" s="218">
        <v>5410</v>
      </c>
    </row>
    <row r="921" spans="1:14" hidden="1" x14ac:dyDescent="0.25">
      <c r="A921" s="48">
        <f t="shared" si="284"/>
        <v>4212</v>
      </c>
      <c r="B921" s="49" t="str">
        <f t="shared" si="287"/>
        <v xml:space="preserve"> </v>
      </c>
      <c r="C921" s="67" t="str">
        <f t="shared" si="297"/>
        <v xml:space="preserve">  </v>
      </c>
      <c r="D921" s="67" t="str">
        <f t="shared" si="298"/>
        <v xml:space="preserve">  </v>
      </c>
      <c r="E921" s="68" t="s">
        <v>206</v>
      </c>
      <c r="F921" s="66">
        <v>62</v>
      </c>
      <c r="G921" s="70">
        <v>4212</v>
      </c>
      <c r="H921" s="83"/>
      <c r="I921" s="83">
        <v>1637</v>
      </c>
      <c r="J921" s="275"/>
      <c r="K921" s="116"/>
      <c r="L921" s="116"/>
      <c r="M921" s="228">
        <f t="shared" si="313"/>
        <v>0</v>
      </c>
      <c r="N921" s="218">
        <v>6210</v>
      </c>
    </row>
    <row r="922" spans="1:14" hidden="1" x14ac:dyDescent="0.25">
      <c r="A922" s="48">
        <f t="shared" si="284"/>
        <v>4212</v>
      </c>
      <c r="B922" s="49" t="str">
        <f t="shared" si="287"/>
        <v xml:space="preserve"> </v>
      </c>
      <c r="C922" s="67" t="str">
        <f t="shared" si="297"/>
        <v xml:space="preserve">  </v>
      </c>
      <c r="D922" s="67" t="str">
        <f t="shared" si="298"/>
        <v xml:space="preserve">  </v>
      </c>
      <c r="E922" s="68" t="s">
        <v>206</v>
      </c>
      <c r="F922" s="66">
        <v>72</v>
      </c>
      <c r="G922" s="70">
        <v>4212</v>
      </c>
      <c r="H922" s="83"/>
      <c r="I922" s="83">
        <v>1638</v>
      </c>
      <c r="J922" s="275"/>
      <c r="K922" s="116"/>
      <c r="L922" s="116"/>
      <c r="M922" s="228">
        <f t="shared" si="313"/>
        <v>0</v>
      </c>
      <c r="N922" s="218">
        <v>7210</v>
      </c>
    </row>
    <row r="923" spans="1:14" hidden="1" x14ac:dyDescent="0.25">
      <c r="A923" s="48">
        <f t="shared" si="284"/>
        <v>4212</v>
      </c>
      <c r="B923" s="49">
        <f t="shared" si="287"/>
        <v>82</v>
      </c>
      <c r="C923" s="67" t="str">
        <f t="shared" si="297"/>
        <v>092</v>
      </c>
      <c r="D923" s="67" t="str">
        <f t="shared" si="298"/>
        <v>0922</v>
      </c>
      <c r="E923" s="68" t="s">
        <v>206</v>
      </c>
      <c r="F923" s="66">
        <v>82</v>
      </c>
      <c r="G923" s="70">
        <v>4212</v>
      </c>
      <c r="H923" s="83">
        <v>1287</v>
      </c>
      <c r="I923" s="83">
        <v>1639</v>
      </c>
      <c r="J923" s="276"/>
      <c r="K923" s="116"/>
      <c r="L923" s="116"/>
      <c r="M923" s="228">
        <f t="shared" si="313"/>
        <v>0</v>
      </c>
      <c r="N923" s="218">
        <v>8210</v>
      </c>
    </row>
    <row r="924" spans="1:14" hidden="1" x14ac:dyDescent="0.25">
      <c r="A924" s="48">
        <f t="shared" ref="A924:A1049" si="314">G924</f>
        <v>4214</v>
      </c>
      <c r="B924" s="49" t="str">
        <f t="shared" si="287"/>
        <v xml:space="preserve"> </v>
      </c>
      <c r="C924" s="67" t="str">
        <f t="shared" si="297"/>
        <v xml:space="preserve">  </v>
      </c>
      <c r="D924" s="67" t="str">
        <f t="shared" si="298"/>
        <v xml:space="preserve">  </v>
      </c>
      <c r="E924" s="68" t="s">
        <v>206</v>
      </c>
      <c r="F924" s="66">
        <v>32</v>
      </c>
      <c r="G924" s="70">
        <v>4214</v>
      </c>
      <c r="H924" s="83"/>
      <c r="I924" s="83">
        <v>1640</v>
      </c>
      <c r="J924" s="274" t="s">
        <v>171</v>
      </c>
      <c r="K924" s="116"/>
      <c r="L924" s="116"/>
      <c r="M924" s="228">
        <f t="shared" si="313"/>
        <v>0</v>
      </c>
      <c r="N924" s="218">
        <v>3210</v>
      </c>
    </row>
    <row r="925" spans="1:14" hidden="1" x14ac:dyDescent="0.25">
      <c r="A925" s="48">
        <f t="shared" si="314"/>
        <v>4214</v>
      </c>
      <c r="B925" s="49" t="str">
        <f t="shared" si="287"/>
        <v xml:space="preserve"> </v>
      </c>
      <c r="C925" s="67" t="str">
        <f t="shared" si="297"/>
        <v xml:space="preserve">  </v>
      </c>
      <c r="D925" s="67" t="str">
        <f t="shared" si="298"/>
        <v xml:space="preserve">  </v>
      </c>
      <c r="E925" s="68" t="s">
        <v>206</v>
      </c>
      <c r="F925" s="66">
        <v>49</v>
      </c>
      <c r="G925" s="70">
        <v>4214</v>
      </c>
      <c r="H925" s="83"/>
      <c r="I925" s="83">
        <v>1641</v>
      </c>
      <c r="J925" s="275"/>
      <c r="K925" s="116"/>
      <c r="L925" s="116"/>
      <c r="M925" s="228">
        <f t="shared" si="313"/>
        <v>0</v>
      </c>
      <c r="N925" s="218">
        <v>4910</v>
      </c>
    </row>
    <row r="926" spans="1:14" hidden="1" x14ac:dyDescent="0.25">
      <c r="A926" s="48">
        <f t="shared" si="314"/>
        <v>4214</v>
      </c>
      <c r="B926" s="49" t="str">
        <f t="shared" si="287"/>
        <v xml:space="preserve"> </v>
      </c>
      <c r="C926" s="67" t="str">
        <f t="shared" si="297"/>
        <v xml:space="preserve">  </v>
      </c>
      <c r="D926" s="67" t="str">
        <f t="shared" si="298"/>
        <v xml:space="preserve">  </v>
      </c>
      <c r="E926" s="68" t="s">
        <v>206</v>
      </c>
      <c r="F926" s="66">
        <v>54</v>
      </c>
      <c r="G926" s="70">
        <v>4214</v>
      </c>
      <c r="H926" s="83"/>
      <c r="I926" s="83">
        <v>1642</v>
      </c>
      <c r="J926" s="275"/>
      <c r="K926" s="116"/>
      <c r="L926" s="116"/>
      <c r="M926" s="228">
        <f t="shared" si="313"/>
        <v>0</v>
      </c>
      <c r="N926" s="218">
        <v>5410</v>
      </c>
    </row>
    <row r="927" spans="1:14" hidden="1" x14ac:dyDescent="0.25">
      <c r="A927" s="48">
        <f t="shared" si="314"/>
        <v>4214</v>
      </c>
      <c r="B927" s="49" t="str">
        <f t="shared" si="287"/>
        <v xml:space="preserve"> </v>
      </c>
      <c r="C927" s="67" t="str">
        <f t="shared" si="297"/>
        <v xml:space="preserve">  </v>
      </c>
      <c r="D927" s="67" t="str">
        <f t="shared" si="298"/>
        <v xml:space="preserve">  </v>
      </c>
      <c r="E927" s="68" t="s">
        <v>206</v>
      </c>
      <c r="F927" s="66">
        <v>62</v>
      </c>
      <c r="G927" s="70">
        <v>4214</v>
      </c>
      <c r="H927" s="83"/>
      <c r="I927" s="83">
        <v>1643</v>
      </c>
      <c r="J927" s="275"/>
      <c r="K927" s="116"/>
      <c r="L927" s="116"/>
      <c r="M927" s="228">
        <f t="shared" si="313"/>
        <v>0</v>
      </c>
      <c r="N927" s="218">
        <v>6210</v>
      </c>
    </row>
    <row r="928" spans="1:14" hidden="1" x14ac:dyDescent="0.25">
      <c r="A928" s="48">
        <f t="shared" si="314"/>
        <v>4214</v>
      </c>
      <c r="B928" s="49" t="str">
        <f t="shared" si="287"/>
        <v xml:space="preserve"> </v>
      </c>
      <c r="C928" s="67" t="str">
        <f t="shared" si="297"/>
        <v xml:space="preserve">  </v>
      </c>
      <c r="D928" s="67" t="str">
        <f t="shared" si="298"/>
        <v xml:space="preserve">  </v>
      </c>
      <c r="E928" s="68" t="s">
        <v>206</v>
      </c>
      <c r="F928" s="66">
        <v>72</v>
      </c>
      <c r="G928" s="70">
        <v>4214</v>
      </c>
      <c r="H928" s="83"/>
      <c r="I928" s="83">
        <v>1644</v>
      </c>
      <c r="J928" s="275"/>
      <c r="K928" s="116"/>
      <c r="L928" s="116"/>
      <c r="M928" s="228">
        <f t="shared" si="313"/>
        <v>0</v>
      </c>
      <c r="N928" s="218">
        <v>7210</v>
      </c>
    </row>
    <row r="929" spans="1:14" hidden="1" x14ac:dyDescent="0.25">
      <c r="A929" s="48">
        <f t="shared" si="314"/>
        <v>4214</v>
      </c>
      <c r="B929" s="49">
        <f t="shared" si="287"/>
        <v>82</v>
      </c>
      <c r="C929" s="67" t="str">
        <f t="shared" si="297"/>
        <v>092</v>
      </c>
      <c r="D929" s="67" t="str">
        <f t="shared" si="298"/>
        <v>0922</v>
      </c>
      <c r="E929" s="68" t="s">
        <v>206</v>
      </c>
      <c r="F929" s="66">
        <v>82</v>
      </c>
      <c r="G929" s="70">
        <v>4214</v>
      </c>
      <c r="H929" s="83">
        <v>1292</v>
      </c>
      <c r="I929" s="83">
        <v>1645</v>
      </c>
      <c r="J929" s="276"/>
      <c r="K929" s="116"/>
      <c r="L929" s="116"/>
      <c r="M929" s="228">
        <f t="shared" si="313"/>
        <v>0</v>
      </c>
      <c r="N929" s="218">
        <v>8210</v>
      </c>
    </row>
    <row r="930" spans="1:14" hidden="1" x14ac:dyDescent="0.25">
      <c r="A930" s="48">
        <f t="shared" si="314"/>
        <v>422</v>
      </c>
      <c r="B930" s="49" t="str">
        <f t="shared" si="287"/>
        <v xml:space="preserve"> </v>
      </c>
      <c r="C930" s="67" t="str">
        <f t="shared" si="297"/>
        <v xml:space="preserve">  </v>
      </c>
      <c r="D930" s="67" t="str">
        <f t="shared" si="298"/>
        <v xml:space="preserve">  </v>
      </c>
      <c r="E930" s="68"/>
      <c r="F930" s="66"/>
      <c r="G930" s="70">
        <v>422</v>
      </c>
      <c r="H930" s="83"/>
      <c r="I930" s="125"/>
      <c r="J930" s="64" t="s">
        <v>172</v>
      </c>
      <c r="K930" s="117">
        <f t="shared" ref="K930" si="315">SUM(K931:K972)</f>
        <v>0</v>
      </c>
      <c r="L930" s="117">
        <f>SUM(L931:L972)</f>
        <v>0</v>
      </c>
      <c r="M930" s="225">
        <f t="shared" ref="M930" si="316">SUM(M931:M972)</f>
        <v>0</v>
      </c>
      <c r="N930" s="218"/>
    </row>
    <row r="931" spans="1:14" hidden="1" x14ac:dyDescent="0.25">
      <c r="A931" s="48">
        <f t="shared" si="314"/>
        <v>4221</v>
      </c>
      <c r="B931" s="49" t="str">
        <f t="shared" si="287"/>
        <v xml:space="preserve"> </v>
      </c>
      <c r="C931" s="67" t="str">
        <f t="shared" si="297"/>
        <v xml:space="preserve">  </v>
      </c>
      <c r="D931" s="67" t="str">
        <f t="shared" si="298"/>
        <v xml:space="preserve">  </v>
      </c>
      <c r="E931" s="68" t="s">
        <v>206</v>
      </c>
      <c r="F931" s="66">
        <v>32</v>
      </c>
      <c r="G931" s="70">
        <v>4221</v>
      </c>
      <c r="H931" s="83"/>
      <c r="I931" s="83">
        <v>1646</v>
      </c>
      <c r="J931" s="274" t="s">
        <v>71</v>
      </c>
      <c r="K931" s="116"/>
      <c r="L931" s="116"/>
      <c r="M931" s="228">
        <f t="shared" si="313"/>
        <v>0</v>
      </c>
      <c r="N931" s="218">
        <v>3210</v>
      </c>
    </row>
    <row r="932" spans="1:14" hidden="1" x14ac:dyDescent="0.25">
      <c r="A932" s="48">
        <f t="shared" si="314"/>
        <v>4221</v>
      </c>
      <c r="B932" s="49" t="str">
        <f t="shared" si="287"/>
        <v xml:space="preserve"> </v>
      </c>
      <c r="C932" s="67" t="str">
        <f t="shared" si="297"/>
        <v xml:space="preserve">  </v>
      </c>
      <c r="D932" s="67" t="str">
        <f t="shared" si="298"/>
        <v xml:space="preserve">  </v>
      </c>
      <c r="E932" s="68" t="s">
        <v>206</v>
      </c>
      <c r="F932" s="66">
        <v>49</v>
      </c>
      <c r="G932" s="70">
        <v>4221</v>
      </c>
      <c r="H932" s="83"/>
      <c r="I932" s="83">
        <v>1647</v>
      </c>
      <c r="J932" s="275"/>
      <c r="K932" s="116"/>
      <c r="L932" s="116"/>
      <c r="M932" s="228">
        <f t="shared" si="313"/>
        <v>0</v>
      </c>
      <c r="N932" s="218">
        <v>4910</v>
      </c>
    </row>
    <row r="933" spans="1:14" hidden="1" x14ac:dyDescent="0.25">
      <c r="A933" s="48">
        <f t="shared" si="314"/>
        <v>4221</v>
      </c>
      <c r="B933" s="49" t="str">
        <f t="shared" si="287"/>
        <v xml:space="preserve"> </v>
      </c>
      <c r="C933" s="67" t="str">
        <f t="shared" si="297"/>
        <v xml:space="preserve">  </v>
      </c>
      <c r="D933" s="67" t="str">
        <f t="shared" si="298"/>
        <v xml:space="preserve">  </v>
      </c>
      <c r="E933" s="68" t="s">
        <v>206</v>
      </c>
      <c r="F933" s="66">
        <v>54</v>
      </c>
      <c r="G933" s="70">
        <v>4221</v>
      </c>
      <c r="H933" s="83"/>
      <c r="I933" s="83">
        <v>1648</v>
      </c>
      <c r="J933" s="275"/>
      <c r="K933" s="116"/>
      <c r="L933" s="116"/>
      <c r="M933" s="228">
        <f t="shared" si="313"/>
        <v>0</v>
      </c>
      <c r="N933" s="218">
        <v>5410</v>
      </c>
    </row>
    <row r="934" spans="1:14" hidden="1" x14ac:dyDescent="0.25">
      <c r="A934" s="48">
        <f t="shared" si="314"/>
        <v>4221</v>
      </c>
      <c r="B934" s="49" t="str">
        <f t="shared" si="287"/>
        <v xml:space="preserve"> </v>
      </c>
      <c r="C934" s="67" t="str">
        <f t="shared" si="297"/>
        <v xml:space="preserve">  </v>
      </c>
      <c r="D934" s="67" t="str">
        <f t="shared" si="298"/>
        <v xml:space="preserve">  </v>
      </c>
      <c r="E934" s="68" t="s">
        <v>206</v>
      </c>
      <c r="F934" s="66">
        <v>62</v>
      </c>
      <c r="G934" s="70">
        <v>4221</v>
      </c>
      <c r="H934" s="83"/>
      <c r="I934" s="83">
        <v>1649</v>
      </c>
      <c r="J934" s="275"/>
      <c r="K934" s="116"/>
      <c r="L934" s="116"/>
      <c r="M934" s="228">
        <f t="shared" si="313"/>
        <v>0</v>
      </c>
      <c r="N934" s="218">
        <v>6210</v>
      </c>
    </row>
    <row r="935" spans="1:14" ht="25.5" hidden="1" customHeight="1" x14ac:dyDescent="0.25">
      <c r="A935" s="48">
        <f t="shared" si="314"/>
        <v>4221</v>
      </c>
      <c r="B935" s="49">
        <f t="shared" si="287"/>
        <v>72</v>
      </c>
      <c r="C935" s="67" t="str">
        <f t="shared" si="297"/>
        <v>092</v>
      </c>
      <c r="D935" s="67" t="str">
        <f t="shared" si="298"/>
        <v>0922</v>
      </c>
      <c r="E935" s="68" t="s">
        <v>206</v>
      </c>
      <c r="F935" s="66">
        <v>72</v>
      </c>
      <c r="G935" s="70">
        <v>4221</v>
      </c>
      <c r="H935" s="83">
        <v>1296</v>
      </c>
      <c r="I935" s="83">
        <v>1650</v>
      </c>
      <c r="J935" s="275"/>
      <c r="K935" s="116"/>
      <c r="L935" s="116"/>
      <c r="M935" s="228">
        <f t="shared" si="313"/>
        <v>0</v>
      </c>
      <c r="N935" s="218">
        <v>7210</v>
      </c>
    </row>
    <row r="936" spans="1:14" hidden="1" x14ac:dyDescent="0.25">
      <c r="A936" s="48">
        <f t="shared" si="314"/>
        <v>4221</v>
      </c>
      <c r="B936" s="49" t="str">
        <f t="shared" si="287"/>
        <v xml:space="preserve"> </v>
      </c>
      <c r="C936" s="67" t="str">
        <f t="shared" si="297"/>
        <v xml:space="preserve">  </v>
      </c>
      <c r="D936" s="67" t="str">
        <f t="shared" si="298"/>
        <v xml:space="preserve">  </v>
      </c>
      <c r="E936" s="68" t="s">
        <v>206</v>
      </c>
      <c r="F936" s="66">
        <v>82</v>
      </c>
      <c r="G936" s="70">
        <v>4221</v>
      </c>
      <c r="H936" s="83"/>
      <c r="I936" s="83">
        <v>1651</v>
      </c>
      <c r="J936" s="276"/>
      <c r="K936" s="116"/>
      <c r="L936" s="116"/>
      <c r="M936" s="228">
        <f t="shared" si="313"/>
        <v>0</v>
      </c>
      <c r="N936" s="218">
        <v>8210</v>
      </c>
    </row>
    <row r="937" spans="1:14" hidden="1" x14ac:dyDescent="0.25">
      <c r="A937" s="48">
        <f t="shared" si="314"/>
        <v>4222</v>
      </c>
      <c r="B937" s="49" t="str">
        <f t="shared" si="287"/>
        <v xml:space="preserve"> </v>
      </c>
      <c r="C937" s="67" t="str">
        <f t="shared" si="297"/>
        <v xml:space="preserve">  </v>
      </c>
      <c r="D937" s="67" t="str">
        <f t="shared" si="298"/>
        <v xml:space="preserve">  </v>
      </c>
      <c r="E937" s="68" t="s">
        <v>206</v>
      </c>
      <c r="F937" s="66">
        <v>32</v>
      </c>
      <c r="G937" s="70">
        <v>4222</v>
      </c>
      <c r="H937" s="83"/>
      <c r="I937" s="83">
        <v>1652</v>
      </c>
      <c r="J937" s="274" t="s">
        <v>180</v>
      </c>
      <c r="K937" s="116"/>
      <c r="L937" s="116"/>
      <c r="M937" s="228">
        <f t="shared" si="313"/>
        <v>0</v>
      </c>
      <c r="N937" s="218">
        <v>3210</v>
      </c>
    </row>
    <row r="938" spans="1:14" hidden="1" x14ac:dyDescent="0.25">
      <c r="A938" s="48">
        <f t="shared" si="314"/>
        <v>4222</v>
      </c>
      <c r="B938" s="49" t="str">
        <f t="shared" si="287"/>
        <v xml:space="preserve"> </v>
      </c>
      <c r="C938" s="67" t="str">
        <f t="shared" si="297"/>
        <v xml:space="preserve">  </v>
      </c>
      <c r="D938" s="67" t="str">
        <f t="shared" si="298"/>
        <v xml:space="preserve">  </v>
      </c>
      <c r="E938" s="68" t="s">
        <v>206</v>
      </c>
      <c r="F938" s="66">
        <v>49</v>
      </c>
      <c r="G938" s="70">
        <v>4222</v>
      </c>
      <c r="H938" s="83"/>
      <c r="I938" s="83">
        <v>1653</v>
      </c>
      <c r="J938" s="275"/>
      <c r="K938" s="116"/>
      <c r="L938" s="116"/>
      <c r="M938" s="228">
        <f t="shared" si="313"/>
        <v>0</v>
      </c>
      <c r="N938" s="218">
        <v>4910</v>
      </c>
    </row>
    <row r="939" spans="1:14" hidden="1" x14ac:dyDescent="0.25">
      <c r="A939" s="48">
        <f t="shared" si="314"/>
        <v>4222</v>
      </c>
      <c r="B939" s="49" t="str">
        <f t="shared" si="287"/>
        <v xml:space="preserve"> </v>
      </c>
      <c r="C939" s="67" t="str">
        <f t="shared" si="297"/>
        <v xml:space="preserve">  </v>
      </c>
      <c r="D939" s="67" t="str">
        <f t="shared" si="298"/>
        <v xml:space="preserve">  </v>
      </c>
      <c r="E939" s="68" t="s">
        <v>206</v>
      </c>
      <c r="F939" s="66">
        <v>54</v>
      </c>
      <c r="G939" s="70">
        <v>4222</v>
      </c>
      <c r="H939" s="83"/>
      <c r="I939" s="83">
        <v>1654</v>
      </c>
      <c r="J939" s="275"/>
      <c r="K939" s="116"/>
      <c r="L939" s="116"/>
      <c r="M939" s="228">
        <f t="shared" si="313"/>
        <v>0</v>
      </c>
      <c r="N939" s="218">
        <v>5410</v>
      </c>
    </row>
    <row r="940" spans="1:14" hidden="1" x14ac:dyDescent="0.25">
      <c r="A940" s="48">
        <f t="shared" si="314"/>
        <v>4222</v>
      </c>
      <c r="B940" s="49" t="str">
        <f t="shared" si="287"/>
        <v xml:space="preserve"> </v>
      </c>
      <c r="C940" s="67" t="str">
        <f t="shared" si="297"/>
        <v xml:space="preserve">  </v>
      </c>
      <c r="D940" s="67" t="str">
        <f t="shared" si="298"/>
        <v xml:space="preserve">  </v>
      </c>
      <c r="E940" s="68" t="s">
        <v>206</v>
      </c>
      <c r="F940" s="66">
        <v>62</v>
      </c>
      <c r="G940" s="70">
        <v>4222</v>
      </c>
      <c r="H940" s="83"/>
      <c r="I940" s="83">
        <v>1655</v>
      </c>
      <c r="J940" s="275"/>
      <c r="K940" s="116"/>
      <c r="L940" s="116"/>
      <c r="M940" s="228">
        <f t="shared" si="313"/>
        <v>0</v>
      </c>
      <c r="N940" s="218">
        <v>6210</v>
      </c>
    </row>
    <row r="941" spans="1:14" hidden="1" x14ac:dyDescent="0.25">
      <c r="A941" s="48">
        <f t="shared" si="314"/>
        <v>4222</v>
      </c>
      <c r="B941" s="49" t="str">
        <f t="shared" si="287"/>
        <v xml:space="preserve"> </v>
      </c>
      <c r="C941" s="67" t="str">
        <f t="shared" si="297"/>
        <v xml:space="preserve">  </v>
      </c>
      <c r="D941" s="67" t="str">
        <f t="shared" si="298"/>
        <v xml:space="preserve">  </v>
      </c>
      <c r="E941" s="68" t="s">
        <v>206</v>
      </c>
      <c r="F941" s="66">
        <v>72</v>
      </c>
      <c r="G941" s="70">
        <v>4222</v>
      </c>
      <c r="H941" s="82"/>
      <c r="I941" s="83">
        <v>1656</v>
      </c>
      <c r="J941" s="275"/>
      <c r="K941" s="116"/>
      <c r="L941" s="116"/>
      <c r="M941" s="228">
        <f t="shared" si="313"/>
        <v>0</v>
      </c>
      <c r="N941" s="218">
        <v>7210</v>
      </c>
    </row>
    <row r="942" spans="1:14" ht="25.5" hidden="1" customHeight="1" x14ac:dyDescent="0.25">
      <c r="A942" s="48">
        <f t="shared" si="314"/>
        <v>4222</v>
      </c>
      <c r="B942" s="49">
        <f t="shared" si="287"/>
        <v>82</v>
      </c>
      <c r="C942" s="67" t="str">
        <f t="shared" si="297"/>
        <v>092</v>
      </c>
      <c r="D942" s="67" t="str">
        <f t="shared" si="298"/>
        <v>0922</v>
      </c>
      <c r="E942" s="68" t="s">
        <v>206</v>
      </c>
      <c r="F942" s="66">
        <v>82</v>
      </c>
      <c r="G942" s="70">
        <v>4222</v>
      </c>
      <c r="H942" s="83">
        <v>1301</v>
      </c>
      <c r="I942" s="83">
        <v>1657</v>
      </c>
      <c r="J942" s="276"/>
      <c r="K942" s="116"/>
      <c r="L942" s="116"/>
      <c r="M942" s="228">
        <f t="shared" si="313"/>
        <v>0</v>
      </c>
      <c r="N942" s="218">
        <v>8210</v>
      </c>
    </row>
    <row r="943" spans="1:14" hidden="1" x14ac:dyDescent="0.25">
      <c r="A943" s="48">
        <f t="shared" si="314"/>
        <v>4223</v>
      </c>
      <c r="B943" s="49" t="str">
        <f t="shared" si="287"/>
        <v xml:space="preserve"> </v>
      </c>
      <c r="C943" s="67" t="str">
        <f t="shared" si="297"/>
        <v xml:space="preserve">  </v>
      </c>
      <c r="D943" s="67" t="str">
        <f t="shared" si="298"/>
        <v xml:space="preserve">  </v>
      </c>
      <c r="E943" s="68" t="s">
        <v>206</v>
      </c>
      <c r="F943" s="66">
        <v>32</v>
      </c>
      <c r="G943" s="70">
        <v>4223</v>
      </c>
      <c r="H943" s="83"/>
      <c r="I943" s="83">
        <v>1658</v>
      </c>
      <c r="J943" s="274" t="s">
        <v>183</v>
      </c>
      <c r="K943" s="116"/>
      <c r="L943" s="116"/>
      <c r="M943" s="228">
        <f t="shared" si="313"/>
        <v>0</v>
      </c>
      <c r="N943" s="218">
        <v>3210</v>
      </c>
    </row>
    <row r="944" spans="1:14" hidden="1" x14ac:dyDescent="0.25">
      <c r="A944" s="48">
        <f t="shared" si="314"/>
        <v>4223</v>
      </c>
      <c r="B944" s="49" t="str">
        <f t="shared" si="287"/>
        <v xml:space="preserve"> </v>
      </c>
      <c r="C944" s="67" t="str">
        <f t="shared" si="297"/>
        <v xml:space="preserve">  </v>
      </c>
      <c r="D944" s="67" t="str">
        <f t="shared" si="298"/>
        <v xml:space="preserve">  </v>
      </c>
      <c r="E944" s="68" t="s">
        <v>206</v>
      </c>
      <c r="F944" s="66">
        <v>49</v>
      </c>
      <c r="G944" s="70">
        <v>4223</v>
      </c>
      <c r="H944" s="83"/>
      <c r="I944" s="83">
        <v>1659</v>
      </c>
      <c r="J944" s="275"/>
      <c r="K944" s="116"/>
      <c r="L944" s="116"/>
      <c r="M944" s="228">
        <f t="shared" si="313"/>
        <v>0</v>
      </c>
      <c r="N944" s="218">
        <v>4910</v>
      </c>
    </row>
    <row r="945" spans="1:14" hidden="1" x14ac:dyDescent="0.25">
      <c r="A945" s="48">
        <f t="shared" si="314"/>
        <v>4223</v>
      </c>
      <c r="B945" s="49" t="str">
        <f t="shared" si="287"/>
        <v xml:space="preserve"> </v>
      </c>
      <c r="C945" s="67" t="str">
        <f t="shared" si="297"/>
        <v xml:space="preserve">  </v>
      </c>
      <c r="D945" s="67" t="str">
        <f t="shared" si="298"/>
        <v xml:space="preserve">  </v>
      </c>
      <c r="E945" s="68" t="s">
        <v>206</v>
      </c>
      <c r="F945" s="66">
        <v>54</v>
      </c>
      <c r="G945" s="70">
        <v>4223</v>
      </c>
      <c r="H945" s="83"/>
      <c r="I945" s="83">
        <v>1660</v>
      </c>
      <c r="J945" s="275"/>
      <c r="K945" s="116"/>
      <c r="L945" s="116"/>
      <c r="M945" s="228">
        <f t="shared" si="313"/>
        <v>0</v>
      </c>
      <c r="N945" s="218">
        <v>5410</v>
      </c>
    </row>
    <row r="946" spans="1:14" hidden="1" x14ac:dyDescent="0.25">
      <c r="A946" s="48">
        <f t="shared" si="314"/>
        <v>4223</v>
      </c>
      <c r="B946" s="49" t="str">
        <f t="shared" si="287"/>
        <v xml:space="preserve"> </v>
      </c>
      <c r="C946" s="67" t="str">
        <f t="shared" si="297"/>
        <v xml:space="preserve">  </v>
      </c>
      <c r="D946" s="67" t="str">
        <f t="shared" si="298"/>
        <v xml:space="preserve">  </v>
      </c>
      <c r="E946" s="68" t="s">
        <v>206</v>
      </c>
      <c r="F946" s="66">
        <v>62</v>
      </c>
      <c r="G946" s="70">
        <v>4223</v>
      </c>
      <c r="H946" s="83"/>
      <c r="I946" s="83">
        <v>1661</v>
      </c>
      <c r="J946" s="275"/>
      <c r="K946" s="116"/>
      <c r="L946" s="116"/>
      <c r="M946" s="228">
        <f t="shared" si="313"/>
        <v>0</v>
      </c>
      <c r="N946" s="218">
        <v>6210</v>
      </c>
    </row>
    <row r="947" spans="1:14" hidden="1" x14ac:dyDescent="0.25">
      <c r="A947" s="48">
        <f t="shared" si="314"/>
        <v>4223</v>
      </c>
      <c r="B947" s="49" t="str">
        <f t="shared" si="287"/>
        <v xml:space="preserve"> </v>
      </c>
      <c r="C947" s="67" t="str">
        <f t="shared" si="297"/>
        <v xml:space="preserve">  </v>
      </c>
      <c r="D947" s="67" t="str">
        <f t="shared" si="298"/>
        <v xml:space="preserve">  </v>
      </c>
      <c r="E947" s="68" t="s">
        <v>206</v>
      </c>
      <c r="F947" s="66">
        <v>72</v>
      </c>
      <c r="G947" s="70">
        <v>4223</v>
      </c>
      <c r="H947" s="83"/>
      <c r="I947" s="83">
        <v>1662</v>
      </c>
      <c r="J947" s="275"/>
      <c r="K947" s="116"/>
      <c r="L947" s="116"/>
      <c r="M947" s="228">
        <f t="shared" si="313"/>
        <v>0</v>
      </c>
      <c r="N947" s="218">
        <v>7210</v>
      </c>
    </row>
    <row r="948" spans="1:14" hidden="1" x14ac:dyDescent="0.25">
      <c r="A948" s="48">
        <f t="shared" si="314"/>
        <v>4223</v>
      </c>
      <c r="B948" s="49" t="str">
        <f t="shared" si="287"/>
        <v xml:space="preserve"> </v>
      </c>
      <c r="C948" s="67" t="str">
        <f t="shared" si="297"/>
        <v xml:space="preserve">  </v>
      </c>
      <c r="D948" s="67" t="str">
        <f t="shared" si="298"/>
        <v xml:space="preserve">  </v>
      </c>
      <c r="E948" s="68" t="s">
        <v>206</v>
      </c>
      <c r="F948" s="66">
        <v>82</v>
      </c>
      <c r="G948" s="70">
        <v>4223</v>
      </c>
      <c r="H948" s="82"/>
      <c r="I948" s="83">
        <v>1663</v>
      </c>
      <c r="J948" s="276"/>
      <c r="K948" s="116"/>
      <c r="L948" s="116"/>
      <c r="M948" s="228">
        <f t="shared" si="313"/>
        <v>0</v>
      </c>
      <c r="N948" s="218">
        <v>8210</v>
      </c>
    </row>
    <row r="949" spans="1:14" hidden="1" x14ac:dyDescent="0.25">
      <c r="A949" s="48">
        <f t="shared" si="314"/>
        <v>4224</v>
      </c>
      <c r="B949" s="49">
        <f t="shared" si="287"/>
        <v>32</v>
      </c>
      <c r="C949" s="67" t="str">
        <f t="shared" si="297"/>
        <v>092</v>
      </c>
      <c r="D949" s="67" t="str">
        <f t="shared" si="298"/>
        <v>0922</v>
      </c>
      <c r="E949" s="68" t="s">
        <v>206</v>
      </c>
      <c r="F949" s="66">
        <v>32</v>
      </c>
      <c r="G949" s="70">
        <v>4224</v>
      </c>
      <c r="H949" s="83">
        <v>1304</v>
      </c>
      <c r="I949" s="83">
        <v>1664</v>
      </c>
      <c r="J949" s="274" t="s">
        <v>72</v>
      </c>
      <c r="K949" s="116"/>
      <c r="L949" s="116"/>
      <c r="M949" s="228">
        <f t="shared" si="313"/>
        <v>0</v>
      </c>
      <c r="N949" s="218">
        <v>3210</v>
      </c>
    </row>
    <row r="950" spans="1:14" hidden="1" x14ac:dyDescent="0.25">
      <c r="A950" s="48">
        <f t="shared" si="314"/>
        <v>4224</v>
      </c>
      <c r="B950" s="49" t="str">
        <f t="shared" si="287"/>
        <v xml:space="preserve"> </v>
      </c>
      <c r="C950" s="67" t="str">
        <f t="shared" si="297"/>
        <v xml:space="preserve">  </v>
      </c>
      <c r="D950" s="67" t="str">
        <f t="shared" si="298"/>
        <v xml:space="preserve">  </v>
      </c>
      <c r="E950" s="68" t="s">
        <v>206</v>
      </c>
      <c r="F950" s="66">
        <v>49</v>
      </c>
      <c r="G950" s="70">
        <v>4224</v>
      </c>
      <c r="H950" s="83"/>
      <c r="I950" s="83">
        <v>1665</v>
      </c>
      <c r="J950" s="275"/>
      <c r="K950" s="116"/>
      <c r="L950" s="116"/>
      <c r="M950" s="228">
        <f t="shared" si="313"/>
        <v>0</v>
      </c>
      <c r="N950" s="218">
        <v>4910</v>
      </c>
    </row>
    <row r="951" spans="1:14" hidden="1" x14ac:dyDescent="0.25">
      <c r="A951" s="48">
        <f t="shared" si="314"/>
        <v>4224</v>
      </c>
      <c r="B951" s="49" t="str">
        <f t="shared" si="287"/>
        <v xml:space="preserve"> </v>
      </c>
      <c r="C951" s="67" t="str">
        <f t="shared" si="297"/>
        <v xml:space="preserve">  </v>
      </c>
      <c r="D951" s="67" t="str">
        <f t="shared" si="298"/>
        <v xml:space="preserve">  </v>
      </c>
      <c r="E951" s="68" t="s">
        <v>206</v>
      </c>
      <c r="F951" s="66">
        <v>54</v>
      </c>
      <c r="G951" s="70">
        <v>4224</v>
      </c>
      <c r="H951" s="83"/>
      <c r="I951" s="83">
        <v>1666</v>
      </c>
      <c r="J951" s="275"/>
      <c r="K951" s="116"/>
      <c r="L951" s="116"/>
      <c r="M951" s="228">
        <f t="shared" si="313"/>
        <v>0</v>
      </c>
      <c r="N951" s="218">
        <v>5410</v>
      </c>
    </row>
    <row r="952" spans="1:14" hidden="1" x14ac:dyDescent="0.25">
      <c r="A952" s="48">
        <f t="shared" si="314"/>
        <v>4224</v>
      </c>
      <c r="B952" s="49" t="str">
        <f t="shared" si="287"/>
        <v xml:space="preserve"> </v>
      </c>
      <c r="C952" s="67" t="str">
        <f t="shared" si="297"/>
        <v xml:space="preserve">  </v>
      </c>
      <c r="D952" s="67" t="str">
        <f t="shared" si="298"/>
        <v xml:space="preserve">  </v>
      </c>
      <c r="E952" s="68" t="s">
        <v>206</v>
      </c>
      <c r="F952" s="66">
        <v>62</v>
      </c>
      <c r="G952" s="70">
        <v>4224</v>
      </c>
      <c r="H952" s="83"/>
      <c r="I952" s="83">
        <v>1667</v>
      </c>
      <c r="J952" s="275"/>
      <c r="K952" s="116"/>
      <c r="L952" s="116"/>
      <c r="M952" s="228">
        <f t="shared" si="313"/>
        <v>0</v>
      </c>
      <c r="N952" s="218">
        <v>6210</v>
      </c>
    </row>
    <row r="953" spans="1:14" hidden="1" x14ac:dyDescent="0.25">
      <c r="A953" s="48">
        <f t="shared" si="314"/>
        <v>4224</v>
      </c>
      <c r="B953" s="49" t="str">
        <f t="shared" si="287"/>
        <v xml:space="preserve"> </v>
      </c>
      <c r="C953" s="67" t="str">
        <f t="shared" si="297"/>
        <v xml:space="preserve">  </v>
      </c>
      <c r="D953" s="67" t="str">
        <f t="shared" si="298"/>
        <v xml:space="preserve">  </v>
      </c>
      <c r="E953" s="68" t="s">
        <v>206</v>
      </c>
      <c r="F953" s="66">
        <v>72</v>
      </c>
      <c r="G953" s="70">
        <v>4224</v>
      </c>
      <c r="H953" s="83"/>
      <c r="I953" s="83">
        <v>1668</v>
      </c>
      <c r="J953" s="275"/>
      <c r="K953" s="116"/>
      <c r="L953" s="116"/>
      <c r="M953" s="228">
        <f t="shared" si="313"/>
        <v>0</v>
      </c>
      <c r="N953" s="218">
        <v>7210</v>
      </c>
    </row>
    <row r="954" spans="1:14" hidden="1" x14ac:dyDescent="0.25">
      <c r="A954" s="48">
        <f t="shared" si="314"/>
        <v>4224</v>
      </c>
      <c r="B954" s="49" t="str">
        <f t="shared" si="287"/>
        <v xml:space="preserve"> </v>
      </c>
      <c r="C954" s="67" t="str">
        <f t="shared" si="297"/>
        <v xml:space="preserve">  </v>
      </c>
      <c r="D954" s="67" t="str">
        <f t="shared" si="298"/>
        <v xml:space="preserve">  </v>
      </c>
      <c r="E954" s="68" t="s">
        <v>206</v>
      </c>
      <c r="F954" s="66">
        <v>82</v>
      </c>
      <c r="G954" s="70">
        <v>4224</v>
      </c>
      <c r="H954" s="83"/>
      <c r="I954" s="83">
        <v>1669</v>
      </c>
      <c r="J954" s="276"/>
      <c r="K954" s="116"/>
      <c r="L954" s="116"/>
      <c r="M954" s="228">
        <f t="shared" si="313"/>
        <v>0</v>
      </c>
      <c r="N954" s="218">
        <v>8210</v>
      </c>
    </row>
    <row r="955" spans="1:14" hidden="1" x14ac:dyDescent="0.25">
      <c r="A955" s="48">
        <f t="shared" si="314"/>
        <v>4225</v>
      </c>
      <c r="B955" s="49" t="str">
        <f t="shared" si="287"/>
        <v xml:space="preserve"> </v>
      </c>
      <c r="C955" s="67" t="str">
        <f t="shared" si="297"/>
        <v xml:space="preserve">  </v>
      </c>
      <c r="D955" s="67" t="str">
        <f t="shared" si="298"/>
        <v xml:space="preserve">  </v>
      </c>
      <c r="E955" s="68" t="s">
        <v>206</v>
      </c>
      <c r="F955" s="66">
        <v>32</v>
      </c>
      <c r="G955" s="70">
        <v>4225</v>
      </c>
      <c r="H955" s="82"/>
      <c r="I955" s="83">
        <v>1670</v>
      </c>
      <c r="J955" s="274" t="s">
        <v>73</v>
      </c>
      <c r="K955" s="116"/>
      <c r="L955" s="116"/>
      <c r="M955" s="228">
        <f t="shared" si="313"/>
        <v>0</v>
      </c>
      <c r="N955" s="218">
        <v>3210</v>
      </c>
    </row>
    <row r="956" spans="1:14" hidden="1" x14ac:dyDescent="0.25">
      <c r="A956" s="48">
        <f t="shared" si="314"/>
        <v>4225</v>
      </c>
      <c r="B956" s="49">
        <f t="shared" si="287"/>
        <v>49</v>
      </c>
      <c r="C956" s="67" t="str">
        <f t="shared" si="297"/>
        <v>092</v>
      </c>
      <c r="D956" s="67" t="str">
        <f t="shared" si="298"/>
        <v>0922</v>
      </c>
      <c r="E956" s="68" t="s">
        <v>206</v>
      </c>
      <c r="F956" s="66">
        <v>49</v>
      </c>
      <c r="G956" s="70">
        <v>4225</v>
      </c>
      <c r="H956" s="83">
        <v>1309</v>
      </c>
      <c r="I956" s="83">
        <v>1671</v>
      </c>
      <c r="J956" s="275"/>
      <c r="K956" s="116"/>
      <c r="L956" s="116"/>
      <c r="M956" s="228">
        <f t="shared" si="313"/>
        <v>0</v>
      </c>
      <c r="N956" s="218">
        <v>4910</v>
      </c>
    </row>
    <row r="957" spans="1:14" hidden="1" x14ac:dyDescent="0.25">
      <c r="A957" s="48">
        <f t="shared" si="314"/>
        <v>4225</v>
      </c>
      <c r="B957" s="49" t="str">
        <f t="shared" si="287"/>
        <v xml:space="preserve"> </v>
      </c>
      <c r="C957" s="67" t="str">
        <f t="shared" si="297"/>
        <v xml:space="preserve">  </v>
      </c>
      <c r="D957" s="67" t="str">
        <f t="shared" si="298"/>
        <v xml:space="preserve">  </v>
      </c>
      <c r="E957" s="68" t="s">
        <v>206</v>
      </c>
      <c r="F957" s="66">
        <v>54</v>
      </c>
      <c r="G957" s="70">
        <v>4225</v>
      </c>
      <c r="H957" s="83"/>
      <c r="I957" s="83">
        <v>1672</v>
      </c>
      <c r="J957" s="275"/>
      <c r="K957" s="116"/>
      <c r="L957" s="116"/>
      <c r="M957" s="228">
        <f t="shared" si="313"/>
        <v>0</v>
      </c>
      <c r="N957" s="218">
        <v>5410</v>
      </c>
    </row>
    <row r="958" spans="1:14" hidden="1" x14ac:dyDescent="0.25">
      <c r="A958" s="48">
        <f t="shared" si="314"/>
        <v>4225</v>
      </c>
      <c r="B958" s="49" t="str">
        <f t="shared" si="287"/>
        <v xml:space="preserve"> </v>
      </c>
      <c r="C958" s="67" t="str">
        <f t="shared" si="297"/>
        <v xml:space="preserve">  </v>
      </c>
      <c r="D958" s="67" t="str">
        <f t="shared" si="298"/>
        <v xml:space="preserve">  </v>
      </c>
      <c r="E958" s="68" t="s">
        <v>206</v>
      </c>
      <c r="F958" s="66">
        <v>62</v>
      </c>
      <c r="G958" s="70">
        <v>4225</v>
      </c>
      <c r="H958" s="83"/>
      <c r="I958" s="83">
        <v>1673</v>
      </c>
      <c r="J958" s="275"/>
      <c r="K958" s="116"/>
      <c r="L958" s="116"/>
      <c r="M958" s="228">
        <f t="shared" si="313"/>
        <v>0</v>
      </c>
      <c r="N958" s="218">
        <v>6210</v>
      </c>
    </row>
    <row r="959" spans="1:14" hidden="1" x14ac:dyDescent="0.25">
      <c r="A959" s="48">
        <f t="shared" si="314"/>
        <v>4225</v>
      </c>
      <c r="B959" s="49" t="str">
        <f t="shared" si="287"/>
        <v xml:space="preserve"> </v>
      </c>
      <c r="C959" s="67" t="str">
        <f t="shared" si="297"/>
        <v xml:space="preserve">  </v>
      </c>
      <c r="D959" s="67" t="str">
        <f t="shared" si="298"/>
        <v xml:space="preserve">  </v>
      </c>
      <c r="E959" s="68" t="s">
        <v>206</v>
      </c>
      <c r="F959" s="66">
        <v>72</v>
      </c>
      <c r="G959" s="70">
        <v>4225</v>
      </c>
      <c r="H959" s="83"/>
      <c r="I959" s="83">
        <v>1674</v>
      </c>
      <c r="J959" s="275"/>
      <c r="K959" s="116"/>
      <c r="L959" s="116"/>
      <c r="M959" s="228">
        <f t="shared" si="313"/>
        <v>0</v>
      </c>
      <c r="N959" s="218">
        <v>7210</v>
      </c>
    </row>
    <row r="960" spans="1:14" hidden="1" x14ac:dyDescent="0.25">
      <c r="A960" s="48">
        <f t="shared" si="314"/>
        <v>4225</v>
      </c>
      <c r="B960" s="49" t="str">
        <f t="shared" si="287"/>
        <v xml:space="preserve"> </v>
      </c>
      <c r="C960" s="67" t="str">
        <f t="shared" si="297"/>
        <v xml:space="preserve">  </v>
      </c>
      <c r="D960" s="67" t="str">
        <f t="shared" si="298"/>
        <v xml:space="preserve">  </v>
      </c>
      <c r="E960" s="68" t="s">
        <v>206</v>
      </c>
      <c r="F960" s="66">
        <v>82</v>
      </c>
      <c r="G960" s="70">
        <v>4225</v>
      </c>
      <c r="H960" s="83"/>
      <c r="I960" s="83">
        <v>1675</v>
      </c>
      <c r="J960" s="276"/>
      <c r="K960" s="116"/>
      <c r="L960" s="116"/>
      <c r="M960" s="228">
        <f t="shared" si="313"/>
        <v>0</v>
      </c>
      <c r="N960" s="218">
        <v>8210</v>
      </c>
    </row>
    <row r="961" spans="1:14" hidden="1" x14ac:dyDescent="0.25">
      <c r="A961" s="48">
        <f t="shared" si="314"/>
        <v>4226</v>
      </c>
      <c r="B961" s="49" t="str">
        <f t="shared" si="287"/>
        <v xml:space="preserve"> </v>
      </c>
      <c r="C961" s="67" t="str">
        <f t="shared" si="297"/>
        <v xml:space="preserve">  </v>
      </c>
      <c r="D961" s="67" t="str">
        <f t="shared" si="298"/>
        <v xml:space="preserve">  </v>
      </c>
      <c r="E961" s="68" t="s">
        <v>206</v>
      </c>
      <c r="F961" s="66">
        <v>32</v>
      </c>
      <c r="G961" s="70">
        <v>4226</v>
      </c>
      <c r="H961" s="83"/>
      <c r="I961" s="83">
        <v>1676</v>
      </c>
      <c r="J961" s="274" t="s">
        <v>74</v>
      </c>
      <c r="K961" s="116"/>
      <c r="L961" s="116"/>
      <c r="M961" s="228">
        <f t="shared" si="313"/>
        <v>0</v>
      </c>
      <c r="N961" s="218">
        <v>3210</v>
      </c>
    </row>
    <row r="962" spans="1:14" hidden="1" x14ac:dyDescent="0.25">
      <c r="A962" s="48">
        <f t="shared" si="314"/>
        <v>4226</v>
      </c>
      <c r="B962" s="49" t="str">
        <f t="shared" si="287"/>
        <v xml:space="preserve"> </v>
      </c>
      <c r="C962" s="67" t="str">
        <f t="shared" si="297"/>
        <v xml:space="preserve">  </v>
      </c>
      <c r="D962" s="67" t="str">
        <f t="shared" si="298"/>
        <v xml:space="preserve">  </v>
      </c>
      <c r="E962" s="68" t="s">
        <v>206</v>
      </c>
      <c r="F962" s="66">
        <v>49</v>
      </c>
      <c r="G962" s="70">
        <v>4226</v>
      </c>
      <c r="H962" s="82"/>
      <c r="I962" s="83">
        <v>1677</v>
      </c>
      <c r="J962" s="275"/>
      <c r="K962" s="116"/>
      <c r="L962" s="116"/>
      <c r="M962" s="228">
        <f t="shared" si="313"/>
        <v>0</v>
      </c>
      <c r="N962" s="218">
        <v>4910</v>
      </c>
    </row>
    <row r="963" spans="1:14" hidden="1" x14ac:dyDescent="0.25">
      <c r="A963" s="48">
        <f t="shared" si="314"/>
        <v>4226</v>
      </c>
      <c r="B963" s="49">
        <f t="shared" si="287"/>
        <v>54</v>
      </c>
      <c r="C963" s="67" t="str">
        <f t="shared" si="297"/>
        <v>092</v>
      </c>
      <c r="D963" s="67" t="str">
        <f t="shared" si="298"/>
        <v>0922</v>
      </c>
      <c r="E963" s="68" t="s">
        <v>206</v>
      </c>
      <c r="F963" s="66">
        <v>54</v>
      </c>
      <c r="G963" s="70">
        <v>4226</v>
      </c>
      <c r="H963" s="83">
        <v>1310</v>
      </c>
      <c r="I963" s="83">
        <v>1678</v>
      </c>
      <c r="J963" s="275"/>
      <c r="K963" s="116"/>
      <c r="L963" s="116"/>
      <c r="M963" s="228">
        <f t="shared" si="313"/>
        <v>0</v>
      </c>
      <c r="N963" s="218">
        <v>5410</v>
      </c>
    </row>
    <row r="964" spans="1:14" hidden="1" x14ac:dyDescent="0.25">
      <c r="A964" s="48">
        <f t="shared" si="314"/>
        <v>4226</v>
      </c>
      <c r="B964" s="49" t="str">
        <f t="shared" si="287"/>
        <v xml:space="preserve"> </v>
      </c>
      <c r="C964" s="67" t="str">
        <f t="shared" si="297"/>
        <v xml:space="preserve">  </v>
      </c>
      <c r="D964" s="67" t="str">
        <f t="shared" si="298"/>
        <v xml:space="preserve">  </v>
      </c>
      <c r="E964" s="68" t="s">
        <v>206</v>
      </c>
      <c r="F964" s="66">
        <v>62</v>
      </c>
      <c r="G964" s="70">
        <v>4226</v>
      </c>
      <c r="H964" s="83"/>
      <c r="I964" s="83">
        <v>1679</v>
      </c>
      <c r="J964" s="275"/>
      <c r="K964" s="116"/>
      <c r="L964" s="116"/>
      <c r="M964" s="228">
        <f t="shared" si="313"/>
        <v>0</v>
      </c>
      <c r="N964" s="218">
        <v>6210</v>
      </c>
    </row>
    <row r="965" spans="1:14" hidden="1" x14ac:dyDescent="0.25">
      <c r="A965" s="48">
        <f t="shared" si="314"/>
        <v>4226</v>
      </c>
      <c r="B965" s="49" t="str">
        <f t="shared" si="287"/>
        <v xml:space="preserve"> </v>
      </c>
      <c r="C965" s="67" t="str">
        <f t="shared" si="297"/>
        <v xml:space="preserve">  </v>
      </c>
      <c r="D965" s="67" t="str">
        <f t="shared" si="298"/>
        <v xml:space="preserve">  </v>
      </c>
      <c r="E965" s="68" t="s">
        <v>206</v>
      </c>
      <c r="F965" s="66">
        <v>72</v>
      </c>
      <c r="G965" s="70">
        <v>4226</v>
      </c>
      <c r="H965" s="83"/>
      <c r="I965" s="83">
        <v>1680</v>
      </c>
      <c r="J965" s="275"/>
      <c r="K965" s="116"/>
      <c r="L965" s="116"/>
      <c r="M965" s="228">
        <f t="shared" si="313"/>
        <v>0</v>
      </c>
      <c r="N965" s="218">
        <v>7210</v>
      </c>
    </row>
    <row r="966" spans="1:14" hidden="1" x14ac:dyDescent="0.25">
      <c r="A966" s="48">
        <f t="shared" si="314"/>
        <v>4226</v>
      </c>
      <c r="B966" s="49" t="str">
        <f t="shared" si="287"/>
        <v xml:space="preserve"> </v>
      </c>
      <c r="C966" s="67" t="str">
        <f t="shared" si="297"/>
        <v xml:space="preserve">  </v>
      </c>
      <c r="D966" s="67" t="str">
        <f t="shared" si="298"/>
        <v xml:space="preserve">  </v>
      </c>
      <c r="E966" s="68" t="s">
        <v>206</v>
      </c>
      <c r="F966" s="66">
        <v>82</v>
      </c>
      <c r="G966" s="70">
        <v>4226</v>
      </c>
      <c r="H966" s="83"/>
      <c r="I966" s="83">
        <v>1681</v>
      </c>
      <c r="J966" s="276"/>
      <c r="K966" s="116"/>
      <c r="L966" s="116"/>
      <c r="M966" s="228">
        <f t="shared" si="313"/>
        <v>0</v>
      </c>
      <c r="N966" s="218">
        <v>8210</v>
      </c>
    </row>
    <row r="967" spans="1:14" hidden="1" x14ac:dyDescent="0.25">
      <c r="A967" s="48">
        <f t="shared" si="314"/>
        <v>4227</v>
      </c>
      <c r="B967" s="49" t="str">
        <f t="shared" si="287"/>
        <v xml:space="preserve"> </v>
      </c>
      <c r="C967" s="67" t="str">
        <f t="shared" si="297"/>
        <v xml:space="preserve">  </v>
      </c>
      <c r="D967" s="67" t="str">
        <f t="shared" si="298"/>
        <v xml:space="preserve">  </v>
      </c>
      <c r="E967" s="68" t="s">
        <v>206</v>
      </c>
      <c r="F967" s="66">
        <v>32</v>
      </c>
      <c r="G967" s="70">
        <v>4227</v>
      </c>
      <c r="H967" s="83"/>
      <c r="I967" s="83">
        <v>1682</v>
      </c>
      <c r="J967" s="274" t="s">
        <v>75</v>
      </c>
      <c r="K967" s="116"/>
      <c r="L967" s="116"/>
      <c r="M967" s="228">
        <f t="shared" si="313"/>
        <v>0</v>
      </c>
      <c r="N967" s="218">
        <v>3210</v>
      </c>
    </row>
    <row r="968" spans="1:14" hidden="1" x14ac:dyDescent="0.25">
      <c r="A968" s="48">
        <f t="shared" si="314"/>
        <v>4227</v>
      </c>
      <c r="B968" s="49" t="str">
        <f t="shared" si="287"/>
        <v xml:space="preserve"> </v>
      </c>
      <c r="C968" s="67" t="str">
        <f t="shared" si="297"/>
        <v xml:space="preserve">  </v>
      </c>
      <c r="D968" s="67" t="str">
        <f t="shared" si="298"/>
        <v xml:space="preserve">  </v>
      </c>
      <c r="E968" s="68" t="s">
        <v>206</v>
      </c>
      <c r="F968" s="66">
        <v>49</v>
      </c>
      <c r="G968" s="70">
        <v>4227</v>
      </c>
      <c r="H968" s="83"/>
      <c r="I968" s="83">
        <v>1683</v>
      </c>
      <c r="J968" s="275"/>
      <c r="K968" s="116"/>
      <c r="L968" s="116"/>
      <c r="M968" s="228">
        <f t="shared" si="313"/>
        <v>0</v>
      </c>
      <c r="N968" s="218">
        <v>4910</v>
      </c>
    </row>
    <row r="969" spans="1:14" hidden="1" x14ac:dyDescent="0.25">
      <c r="A969" s="48">
        <f t="shared" si="314"/>
        <v>4227</v>
      </c>
      <c r="B969" s="49" t="str">
        <f t="shared" si="287"/>
        <v xml:space="preserve"> </v>
      </c>
      <c r="C969" s="67" t="str">
        <f t="shared" si="297"/>
        <v xml:space="preserve">  </v>
      </c>
      <c r="D969" s="67" t="str">
        <f t="shared" si="298"/>
        <v xml:space="preserve">  </v>
      </c>
      <c r="E969" s="68" t="s">
        <v>206</v>
      </c>
      <c r="F969" s="66">
        <v>54</v>
      </c>
      <c r="G969" s="70">
        <v>4227</v>
      </c>
      <c r="H969" s="82"/>
      <c r="I969" s="83">
        <v>1684</v>
      </c>
      <c r="J969" s="275"/>
      <c r="K969" s="116"/>
      <c r="L969" s="116"/>
      <c r="M969" s="228">
        <f t="shared" si="313"/>
        <v>0</v>
      </c>
      <c r="N969" s="218">
        <v>5410</v>
      </c>
    </row>
    <row r="970" spans="1:14" hidden="1" x14ac:dyDescent="0.25">
      <c r="A970" s="48">
        <f t="shared" si="314"/>
        <v>4227</v>
      </c>
      <c r="B970" s="49" t="str">
        <f t="shared" si="287"/>
        <v xml:space="preserve"> </v>
      </c>
      <c r="C970" s="67" t="str">
        <f t="shared" si="297"/>
        <v xml:space="preserve">  </v>
      </c>
      <c r="D970" s="67" t="str">
        <f t="shared" si="298"/>
        <v xml:space="preserve">  </v>
      </c>
      <c r="E970" s="68" t="s">
        <v>206</v>
      </c>
      <c r="F970" s="66">
        <v>62</v>
      </c>
      <c r="G970" s="70">
        <v>4227</v>
      </c>
      <c r="H970" s="82"/>
      <c r="I970" s="83">
        <v>1685</v>
      </c>
      <c r="J970" s="275"/>
      <c r="K970" s="116"/>
      <c r="L970" s="116"/>
      <c r="M970" s="228">
        <f t="shared" si="313"/>
        <v>0</v>
      </c>
      <c r="N970" s="218">
        <v>6210</v>
      </c>
    </row>
    <row r="971" spans="1:14" ht="25.5" hidden="1" customHeight="1" x14ac:dyDescent="0.25">
      <c r="A971" s="48">
        <f t="shared" si="314"/>
        <v>4227</v>
      </c>
      <c r="B971" s="49">
        <f t="shared" si="287"/>
        <v>72</v>
      </c>
      <c r="C971" s="67" t="str">
        <f t="shared" si="297"/>
        <v>092</v>
      </c>
      <c r="D971" s="67" t="str">
        <f t="shared" si="298"/>
        <v>0922</v>
      </c>
      <c r="E971" s="68" t="s">
        <v>206</v>
      </c>
      <c r="F971" s="66">
        <v>72</v>
      </c>
      <c r="G971" s="70">
        <v>4227</v>
      </c>
      <c r="H971" s="98">
        <v>7027</v>
      </c>
      <c r="I971" s="83">
        <v>1686</v>
      </c>
      <c r="J971" s="275"/>
      <c r="K971" s="116"/>
      <c r="L971" s="116"/>
      <c r="M971" s="228">
        <f t="shared" si="313"/>
        <v>0</v>
      </c>
      <c r="N971" s="218">
        <v>7210</v>
      </c>
    </row>
    <row r="972" spans="1:14" hidden="1" x14ac:dyDescent="0.25">
      <c r="A972" s="48">
        <f t="shared" si="314"/>
        <v>4227</v>
      </c>
      <c r="B972" s="49" t="str">
        <f t="shared" si="287"/>
        <v xml:space="preserve"> </v>
      </c>
      <c r="C972" s="67" t="str">
        <f t="shared" si="297"/>
        <v xml:space="preserve">  </v>
      </c>
      <c r="D972" s="67" t="str">
        <f t="shared" si="298"/>
        <v xml:space="preserve">  </v>
      </c>
      <c r="E972" s="68" t="s">
        <v>206</v>
      </c>
      <c r="F972" s="66">
        <v>82</v>
      </c>
      <c r="G972" s="70">
        <v>4227</v>
      </c>
      <c r="H972" s="83"/>
      <c r="I972" s="83">
        <v>1687</v>
      </c>
      <c r="J972" s="276"/>
      <c r="K972" s="116"/>
      <c r="L972" s="116"/>
      <c r="M972" s="228">
        <f t="shared" si="313"/>
        <v>0</v>
      </c>
      <c r="N972" s="218">
        <v>8210</v>
      </c>
    </row>
    <row r="973" spans="1:14" hidden="1" x14ac:dyDescent="0.25">
      <c r="A973" s="48">
        <f t="shared" si="314"/>
        <v>423</v>
      </c>
      <c r="B973" s="49" t="str">
        <f t="shared" si="287"/>
        <v xml:space="preserve"> </v>
      </c>
      <c r="C973" s="67" t="str">
        <f t="shared" si="297"/>
        <v xml:space="preserve">  </v>
      </c>
      <c r="D973" s="67" t="str">
        <f t="shared" si="298"/>
        <v xml:space="preserve">  </v>
      </c>
      <c r="E973" s="68"/>
      <c r="F973" s="66"/>
      <c r="G973" s="70">
        <v>423</v>
      </c>
      <c r="H973" s="83"/>
      <c r="I973" s="125"/>
      <c r="J973" s="64" t="s">
        <v>188</v>
      </c>
      <c r="K973" s="72">
        <f t="shared" ref="K973" si="317">SUM(K974:K979)</f>
        <v>0</v>
      </c>
      <c r="L973" s="72">
        <f>SUM(L974:L979)</f>
        <v>0</v>
      </c>
      <c r="M973" s="225">
        <f t="shared" ref="M973" si="318">SUM(M974:M979)</f>
        <v>0</v>
      </c>
      <c r="N973" s="218"/>
    </row>
    <row r="974" spans="1:14" hidden="1" x14ac:dyDescent="0.25">
      <c r="A974" s="48">
        <f t="shared" si="314"/>
        <v>4231</v>
      </c>
      <c r="B974" s="49" t="str">
        <f t="shared" si="287"/>
        <v xml:space="preserve"> </v>
      </c>
      <c r="C974" s="67" t="str">
        <f t="shared" si="297"/>
        <v xml:space="preserve">  </v>
      </c>
      <c r="D974" s="67" t="str">
        <f t="shared" si="298"/>
        <v xml:space="preserve">  </v>
      </c>
      <c r="E974" s="68" t="s">
        <v>206</v>
      </c>
      <c r="F974" s="66">
        <v>32</v>
      </c>
      <c r="G974" s="70">
        <v>4231</v>
      </c>
      <c r="H974" s="83"/>
      <c r="I974" s="83">
        <v>1688</v>
      </c>
      <c r="J974" s="274" t="s">
        <v>77</v>
      </c>
      <c r="K974" s="116"/>
      <c r="L974" s="116"/>
      <c r="M974" s="228">
        <f t="shared" si="313"/>
        <v>0</v>
      </c>
      <c r="N974" s="218">
        <v>3210</v>
      </c>
    </row>
    <row r="975" spans="1:14" hidden="1" x14ac:dyDescent="0.25">
      <c r="A975" s="48">
        <f t="shared" si="314"/>
        <v>4231</v>
      </c>
      <c r="B975" s="49" t="str">
        <f t="shared" si="287"/>
        <v xml:space="preserve"> </v>
      </c>
      <c r="C975" s="67" t="str">
        <f t="shared" si="297"/>
        <v xml:space="preserve">  </v>
      </c>
      <c r="D975" s="67" t="str">
        <f t="shared" si="298"/>
        <v xml:space="preserve">  </v>
      </c>
      <c r="E975" s="68" t="s">
        <v>206</v>
      </c>
      <c r="F975" s="66">
        <v>49</v>
      </c>
      <c r="G975" s="70">
        <v>4231</v>
      </c>
      <c r="H975" s="83"/>
      <c r="I975" s="83">
        <v>1689</v>
      </c>
      <c r="J975" s="275"/>
      <c r="K975" s="116"/>
      <c r="L975" s="116"/>
      <c r="M975" s="228">
        <f t="shared" si="313"/>
        <v>0</v>
      </c>
      <c r="N975" s="218">
        <v>4910</v>
      </c>
    </row>
    <row r="976" spans="1:14" hidden="1" x14ac:dyDescent="0.25">
      <c r="A976" s="48">
        <f t="shared" si="314"/>
        <v>4231</v>
      </c>
      <c r="B976" s="49" t="str">
        <f t="shared" si="287"/>
        <v xml:space="preserve"> </v>
      </c>
      <c r="C976" s="67" t="str">
        <f t="shared" si="297"/>
        <v xml:space="preserve">  </v>
      </c>
      <c r="D976" s="67" t="str">
        <f t="shared" si="298"/>
        <v xml:space="preserve">  </v>
      </c>
      <c r="E976" s="68" t="s">
        <v>206</v>
      </c>
      <c r="F976" s="66">
        <v>54</v>
      </c>
      <c r="G976" s="70">
        <v>4231</v>
      </c>
      <c r="H976" s="83"/>
      <c r="I976" s="83">
        <v>1690</v>
      </c>
      <c r="J976" s="275"/>
      <c r="K976" s="116"/>
      <c r="L976" s="116"/>
      <c r="M976" s="228">
        <f t="shared" si="313"/>
        <v>0</v>
      </c>
      <c r="N976" s="218">
        <v>5410</v>
      </c>
    </row>
    <row r="977" spans="1:14" hidden="1" x14ac:dyDescent="0.25">
      <c r="A977" s="48">
        <f t="shared" si="314"/>
        <v>4231</v>
      </c>
      <c r="B977" s="49" t="str">
        <f t="shared" si="287"/>
        <v xml:space="preserve"> </v>
      </c>
      <c r="C977" s="67" t="str">
        <f t="shared" si="297"/>
        <v xml:space="preserve">  </v>
      </c>
      <c r="D977" s="67" t="str">
        <f t="shared" si="298"/>
        <v xml:space="preserve">  </v>
      </c>
      <c r="E977" s="68" t="s">
        <v>206</v>
      </c>
      <c r="F977" s="66">
        <v>62</v>
      </c>
      <c r="G977" s="70">
        <v>4231</v>
      </c>
      <c r="H977" s="82"/>
      <c r="I977" s="83">
        <v>1691</v>
      </c>
      <c r="J977" s="275"/>
      <c r="K977" s="116"/>
      <c r="L977" s="116"/>
      <c r="M977" s="228">
        <f t="shared" si="313"/>
        <v>0</v>
      </c>
      <c r="N977" s="218">
        <v>6210</v>
      </c>
    </row>
    <row r="978" spans="1:14" ht="25.5" hidden="1" customHeight="1" x14ac:dyDescent="0.25">
      <c r="A978" s="48">
        <f t="shared" si="314"/>
        <v>4231</v>
      </c>
      <c r="B978" s="49">
        <f t="shared" si="287"/>
        <v>72</v>
      </c>
      <c r="C978" s="67"/>
      <c r="D978" s="67"/>
      <c r="E978" s="68" t="s">
        <v>206</v>
      </c>
      <c r="F978" s="66">
        <v>72</v>
      </c>
      <c r="G978" s="70">
        <v>4231</v>
      </c>
      <c r="H978" s="83">
        <v>1311</v>
      </c>
      <c r="I978" s="83">
        <v>1692</v>
      </c>
      <c r="J978" s="275"/>
      <c r="K978" s="116"/>
      <c r="L978" s="116"/>
      <c r="M978" s="228">
        <f t="shared" si="313"/>
        <v>0</v>
      </c>
      <c r="N978" s="218">
        <v>7210</v>
      </c>
    </row>
    <row r="979" spans="1:14" hidden="1" x14ac:dyDescent="0.25">
      <c r="A979" s="48">
        <f t="shared" si="314"/>
        <v>4231</v>
      </c>
      <c r="B979" s="49" t="str">
        <f t="shared" si="287"/>
        <v xml:space="preserve"> </v>
      </c>
      <c r="C979" s="67" t="str">
        <f t="shared" ref="C979:C983" si="319">IF(H979&gt;0,LEFT(E979,3),"  ")</f>
        <v xml:space="preserve">  </v>
      </c>
      <c r="D979" s="67" t="str">
        <f t="shared" ref="D979:D983" si="320">IF(H979&gt;0,LEFT(E979,4),"  ")</f>
        <v xml:space="preserve">  </v>
      </c>
      <c r="E979" s="68" t="s">
        <v>206</v>
      </c>
      <c r="F979" s="66">
        <v>82</v>
      </c>
      <c r="G979" s="70">
        <v>4231</v>
      </c>
      <c r="H979" s="83"/>
      <c r="I979" s="83">
        <v>1693</v>
      </c>
      <c r="J979" s="276"/>
      <c r="K979" s="116"/>
      <c r="L979" s="116"/>
      <c r="M979" s="228">
        <f t="shared" si="313"/>
        <v>0</v>
      </c>
      <c r="N979" s="218">
        <v>8210</v>
      </c>
    </row>
    <row r="980" spans="1:14" ht="25.5" hidden="1" x14ac:dyDescent="0.25">
      <c r="A980" s="48">
        <f t="shared" si="314"/>
        <v>424</v>
      </c>
      <c r="B980" s="49" t="str">
        <f t="shared" si="287"/>
        <v xml:space="preserve"> </v>
      </c>
      <c r="C980" s="67" t="str">
        <f t="shared" si="319"/>
        <v xml:space="preserve">  </v>
      </c>
      <c r="D980" s="67" t="str">
        <f t="shared" si="320"/>
        <v xml:space="preserve">  </v>
      </c>
      <c r="E980" s="68"/>
      <c r="F980" s="66"/>
      <c r="G980" s="70">
        <v>424</v>
      </c>
      <c r="H980" s="83"/>
      <c r="I980" s="125"/>
      <c r="J980" s="64" t="s">
        <v>184</v>
      </c>
      <c r="K980" s="72">
        <f t="shared" ref="K980" si="321">SUM(K981:K986)</f>
        <v>0</v>
      </c>
      <c r="L980" s="72">
        <f>SUM(L981:L986)</f>
        <v>0</v>
      </c>
      <c r="M980" s="225">
        <f t="shared" ref="M980" si="322">SUM(M981:M986)</f>
        <v>0</v>
      </c>
      <c r="N980" s="218"/>
    </row>
    <row r="981" spans="1:14" hidden="1" x14ac:dyDescent="0.25">
      <c r="A981" s="48">
        <f t="shared" si="314"/>
        <v>4241</v>
      </c>
      <c r="B981" s="49" t="str">
        <f t="shared" si="287"/>
        <v xml:space="preserve"> </v>
      </c>
      <c r="C981" s="67" t="str">
        <f t="shared" si="319"/>
        <v xml:space="preserve">  </v>
      </c>
      <c r="D981" s="67" t="str">
        <f t="shared" si="320"/>
        <v xml:space="preserve">  </v>
      </c>
      <c r="E981" s="68" t="s">
        <v>206</v>
      </c>
      <c r="F981" s="66">
        <v>32</v>
      </c>
      <c r="G981" s="70">
        <v>4241</v>
      </c>
      <c r="H981" s="83"/>
      <c r="I981" s="83">
        <v>1694</v>
      </c>
      <c r="J981" s="274" t="s">
        <v>186</v>
      </c>
      <c r="K981" s="116"/>
      <c r="L981" s="116"/>
      <c r="M981" s="228">
        <f t="shared" si="313"/>
        <v>0</v>
      </c>
      <c r="N981" s="218">
        <v>3210</v>
      </c>
    </row>
    <row r="982" spans="1:14" hidden="1" x14ac:dyDescent="0.25">
      <c r="A982" s="48">
        <f t="shared" si="314"/>
        <v>4241</v>
      </c>
      <c r="B982" s="49" t="str">
        <f t="shared" si="287"/>
        <v xml:space="preserve"> </v>
      </c>
      <c r="C982" s="67" t="str">
        <f t="shared" si="319"/>
        <v xml:space="preserve">  </v>
      </c>
      <c r="D982" s="67" t="str">
        <f t="shared" si="320"/>
        <v xml:space="preserve">  </v>
      </c>
      <c r="E982" s="68" t="s">
        <v>206</v>
      </c>
      <c r="F982" s="66">
        <v>49</v>
      </c>
      <c r="G982" s="70">
        <v>4241</v>
      </c>
      <c r="H982" s="83"/>
      <c r="I982" s="83">
        <v>1695</v>
      </c>
      <c r="J982" s="275"/>
      <c r="K982" s="116"/>
      <c r="L982" s="116"/>
      <c r="M982" s="228">
        <f t="shared" si="313"/>
        <v>0</v>
      </c>
      <c r="N982" s="218">
        <v>4910</v>
      </c>
    </row>
    <row r="983" spans="1:14" hidden="1" x14ac:dyDescent="0.25">
      <c r="A983" s="48">
        <f t="shared" si="314"/>
        <v>4241</v>
      </c>
      <c r="B983" s="49" t="str">
        <f t="shared" si="287"/>
        <v xml:space="preserve"> </v>
      </c>
      <c r="C983" s="67" t="str">
        <f t="shared" si="319"/>
        <v xml:space="preserve">  </v>
      </c>
      <c r="D983" s="67" t="str">
        <f t="shared" si="320"/>
        <v xml:space="preserve">  </v>
      </c>
      <c r="E983" s="68" t="s">
        <v>206</v>
      </c>
      <c r="F983" s="66">
        <v>54</v>
      </c>
      <c r="G983" s="70">
        <v>4241</v>
      </c>
      <c r="H983" s="83"/>
      <c r="I983" s="83">
        <v>1696</v>
      </c>
      <c r="J983" s="275"/>
      <c r="K983" s="116"/>
      <c r="L983" s="116"/>
      <c r="M983" s="228">
        <f t="shared" ref="M983:M986" si="323">K983+L983</f>
        <v>0</v>
      </c>
      <c r="N983" s="218">
        <v>5410</v>
      </c>
    </row>
    <row r="984" spans="1:14" hidden="1" x14ac:dyDescent="0.25">
      <c r="A984" s="48">
        <f t="shared" si="314"/>
        <v>4241</v>
      </c>
      <c r="B984" s="49" t="str">
        <f t="shared" si="287"/>
        <v xml:space="preserve"> </v>
      </c>
      <c r="C984" s="67" t="str">
        <f>IF(H984&gt;0,LEFT(E984,3),"  ")</f>
        <v xml:space="preserve">  </v>
      </c>
      <c r="D984" s="67" t="str">
        <f>IF(H984&gt;0,LEFT(E984,4),"  ")</f>
        <v xml:space="preserve">  </v>
      </c>
      <c r="E984" s="68" t="s">
        <v>206</v>
      </c>
      <c r="F984" s="66">
        <v>62</v>
      </c>
      <c r="G984" s="70">
        <v>4241</v>
      </c>
      <c r="H984" s="82"/>
      <c r="I984" s="83">
        <v>1697</v>
      </c>
      <c r="J984" s="275"/>
      <c r="K984" s="116"/>
      <c r="L984" s="116"/>
      <c r="M984" s="228">
        <f t="shared" si="323"/>
        <v>0</v>
      </c>
      <c r="N984" s="218">
        <v>6210</v>
      </c>
    </row>
    <row r="985" spans="1:14" hidden="1" x14ac:dyDescent="0.25">
      <c r="A985" s="48">
        <f t="shared" si="314"/>
        <v>4241</v>
      </c>
      <c r="B985" s="49" t="str">
        <f t="shared" si="287"/>
        <v xml:space="preserve"> </v>
      </c>
      <c r="C985" s="67" t="str">
        <f>IF(H985&gt;0,LEFT(E985,3),"  ")</f>
        <v xml:space="preserve">  </v>
      </c>
      <c r="D985" s="67" t="str">
        <f>IF(H985&gt;0,LEFT(E985,4),"  ")</f>
        <v xml:space="preserve">  </v>
      </c>
      <c r="E985" s="68" t="s">
        <v>206</v>
      </c>
      <c r="F985" s="66">
        <v>72</v>
      </c>
      <c r="G985" s="70">
        <v>4241</v>
      </c>
      <c r="H985" s="82"/>
      <c r="I985" s="83">
        <v>1698</v>
      </c>
      <c r="J985" s="275"/>
      <c r="K985" s="116"/>
      <c r="L985" s="116"/>
      <c r="M985" s="228">
        <f t="shared" si="323"/>
        <v>0</v>
      </c>
      <c r="N985" s="218">
        <v>7210</v>
      </c>
    </row>
    <row r="986" spans="1:14" hidden="1" x14ac:dyDescent="0.25">
      <c r="A986" s="48">
        <f t="shared" si="314"/>
        <v>4241</v>
      </c>
      <c r="B986" s="49" t="str">
        <f t="shared" si="287"/>
        <v xml:space="preserve"> </v>
      </c>
      <c r="C986" s="67" t="str">
        <f>IF(H986&gt;0,LEFT(E986,3),"  ")</f>
        <v xml:space="preserve">  </v>
      </c>
      <c r="D986" s="67" t="str">
        <f>IF(H986&gt;0,LEFT(E986,4),"  ")</f>
        <v xml:space="preserve">  </v>
      </c>
      <c r="E986" s="68" t="s">
        <v>206</v>
      </c>
      <c r="F986" s="66">
        <v>82</v>
      </c>
      <c r="G986" s="70">
        <v>4241</v>
      </c>
      <c r="H986" s="82"/>
      <c r="I986" s="83">
        <v>1699</v>
      </c>
      <c r="J986" s="276"/>
      <c r="K986" s="116"/>
      <c r="L986" s="116"/>
      <c r="M986" s="228">
        <f t="shared" si="323"/>
        <v>0</v>
      </c>
      <c r="N986" s="218">
        <v>8210</v>
      </c>
    </row>
    <row r="987" spans="1:14" ht="38.25" hidden="1" customHeight="1" x14ac:dyDescent="0.25">
      <c r="A987" s="48">
        <f t="shared" si="314"/>
        <v>425</v>
      </c>
      <c r="B987" s="49">
        <f t="shared" si="287"/>
        <v>0</v>
      </c>
      <c r="C987" s="67"/>
      <c r="D987" s="67"/>
      <c r="E987" s="68"/>
      <c r="F987" s="66"/>
      <c r="G987" s="70">
        <v>425</v>
      </c>
      <c r="H987" s="83">
        <v>7041</v>
      </c>
      <c r="I987" s="125"/>
      <c r="J987" s="64" t="s">
        <v>244</v>
      </c>
      <c r="K987" s="72">
        <f t="shared" ref="K987" si="324">SUM(K988:K993)</f>
        <v>0</v>
      </c>
      <c r="L987" s="72">
        <f>SUM(L988:L993)</f>
        <v>0</v>
      </c>
      <c r="M987" s="225">
        <f t="shared" ref="M987" si="325">SUM(M988:M993)</f>
        <v>0</v>
      </c>
      <c r="N987" s="218"/>
    </row>
    <row r="988" spans="1:14" hidden="1" x14ac:dyDescent="0.25">
      <c r="A988" s="48">
        <f t="shared" si="314"/>
        <v>4251</v>
      </c>
      <c r="B988" s="49" t="str">
        <f t="shared" si="287"/>
        <v xml:space="preserve"> </v>
      </c>
      <c r="C988" s="67" t="str">
        <f t="shared" ref="C988:C992" si="326">IF(H988&gt;0,LEFT(E988,3),"  ")</f>
        <v xml:space="preserve">  </v>
      </c>
      <c r="D988" s="67" t="str">
        <f t="shared" ref="D988:D992" si="327">IF(H988&gt;0,LEFT(E988,4),"  ")</f>
        <v xml:space="preserve">  </v>
      </c>
      <c r="E988" s="68" t="s">
        <v>206</v>
      </c>
      <c r="F988" s="66">
        <v>32</v>
      </c>
      <c r="G988" s="70">
        <v>4251</v>
      </c>
      <c r="H988" s="83"/>
      <c r="I988" s="83">
        <v>1700</v>
      </c>
      <c r="J988" s="274" t="s">
        <v>245</v>
      </c>
      <c r="K988" s="116"/>
      <c r="L988" s="116"/>
      <c r="M988" s="228">
        <f>K988+L988</f>
        <v>0</v>
      </c>
      <c r="N988" s="218">
        <v>3210</v>
      </c>
    </row>
    <row r="989" spans="1:14" hidden="1" x14ac:dyDescent="0.25">
      <c r="A989" s="48">
        <f t="shared" si="314"/>
        <v>4251</v>
      </c>
      <c r="B989" s="49" t="str">
        <f t="shared" si="287"/>
        <v xml:space="preserve"> </v>
      </c>
      <c r="C989" s="67" t="str">
        <f t="shared" si="326"/>
        <v xml:space="preserve">  </v>
      </c>
      <c r="D989" s="67" t="str">
        <f t="shared" si="327"/>
        <v xml:space="preserve">  </v>
      </c>
      <c r="E989" s="68" t="s">
        <v>206</v>
      </c>
      <c r="F989" s="66">
        <v>49</v>
      </c>
      <c r="G989" s="70">
        <v>4251</v>
      </c>
      <c r="H989" s="83"/>
      <c r="I989" s="83">
        <v>1701</v>
      </c>
      <c r="J989" s="275"/>
      <c r="K989" s="116"/>
      <c r="L989" s="116"/>
      <c r="M989" s="228">
        <f t="shared" ref="M989:M1000" si="328">K989+L989</f>
        <v>0</v>
      </c>
      <c r="N989" s="218">
        <v>4910</v>
      </c>
    </row>
    <row r="990" spans="1:14" hidden="1" x14ac:dyDescent="0.25">
      <c r="A990" s="48">
        <f t="shared" si="314"/>
        <v>4251</v>
      </c>
      <c r="B990" s="49" t="str">
        <f t="shared" si="287"/>
        <v xml:space="preserve"> </v>
      </c>
      <c r="C990" s="67" t="str">
        <f t="shared" si="326"/>
        <v xml:space="preserve">  </v>
      </c>
      <c r="D990" s="67" t="str">
        <f t="shared" si="327"/>
        <v xml:space="preserve">  </v>
      </c>
      <c r="E990" s="68" t="s">
        <v>206</v>
      </c>
      <c r="F990" s="66">
        <v>54</v>
      </c>
      <c r="G990" s="70">
        <v>4251</v>
      </c>
      <c r="H990" s="83"/>
      <c r="I990" s="83">
        <v>1702</v>
      </c>
      <c r="J990" s="275"/>
      <c r="K990" s="116"/>
      <c r="L990" s="116"/>
      <c r="M990" s="228">
        <f t="shared" si="328"/>
        <v>0</v>
      </c>
      <c r="N990" s="218">
        <v>5410</v>
      </c>
    </row>
    <row r="991" spans="1:14" hidden="1" x14ac:dyDescent="0.25">
      <c r="A991" s="48">
        <f t="shared" si="314"/>
        <v>4251</v>
      </c>
      <c r="B991" s="49" t="str">
        <f t="shared" si="287"/>
        <v xml:space="preserve"> </v>
      </c>
      <c r="C991" s="67" t="str">
        <f t="shared" si="326"/>
        <v xml:space="preserve">  </v>
      </c>
      <c r="D991" s="67" t="str">
        <f t="shared" si="327"/>
        <v xml:space="preserve">  </v>
      </c>
      <c r="E991" s="68" t="s">
        <v>206</v>
      </c>
      <c r="F991" s="66">
        <v>62</v>
      </c>
      <c r="G991" s="70">
        <v>4251</v>
      </c>
      <c r="H991" s="83"/>
      <c r="I991" s="83">
        <v>1703</v>
      </c>
      <c r="J991" s="275"/>
      <c r="K991" s="116"/>
      <c r="L991" s="116"/>
      <c r="M991" s="228">
        <f t="shared" si="328"/>
        <v>0</v>
      </c>
      <c r="N991" s="218">
        <v>6210</v>
      </c>
    </row>
    <row r="992" spans="1:14" hidden="1" x14ac:dyDescent="0.25">
      <c r="A992" s="48">
        <f t="shared" si="314"/>
        <v>4251</v>
      </c>
      <c r="B992" s="49" t="str">
        <f t="shared" si="287"/>
        <v xml:space="preserve"> </v>
      </c>
      <c r="C992" s="67" t="str">
        <f t="shared" si="326"/>
        <v xml:space="preserve">  </v>
      </c>
      <c r="D992" s="67" t="str">
        <f t="shared" si="327"/>
        <v xml:space="preserve">  </v>
      </c>
      <c r="E992" s="68" t="s">
        <v>206</v>
      </c>
      <c r="F992" s="66">
        <v>72</v>
      </c>
      <c r="G992" s="70">
        <v>4251</v>
      </c>
      <c r="H992" s="83"/>
      <c r="I992" s="83">
        <v>1704</v>
      </c>
      <c r="J992" s="275"/>
      <c r="K992" s="116"/>
      <c r="L992" s="116"/>
      <c r="M992" s="228">
        <f t="shared" si="328"/>
        <v>0</v>
      </c>
      <c r="N992" s="218">
        <v>7210</v>
      </c>
    </row>
    <row r="993" spans="1:14" hidden="1" x14ac:dyDescent="0.25">
      <c r="A993" s="48">
        <f t="shared" si="314"/>
        <v>4251</v>
      </c>
      <c r="B993" s="49" t="str">
        <f t="shared" si="287"/>
        <v xml:space="preserve"> </v>
      </c>
      <c r="C993" s="67" t="str">
        <f>IF(H993&gt;0,LEFT(E993,3),"  ")</f>
        <v xml:space="preserve">  </v>
      </c>
      <c r="D993" s="67" t="str">
        <f>IF(H993&gt;0,LEFT(E993,4),"  ")</f>
        <v xml:space="preserve">  </v>
      </c>
      <c r="E993" s="68" t="s">
        <v>206</v>
      </c>
      <c r="F993" s="66">
        <v>82</v>
      </c>
      <c r="G993" s="70">
        <v>4251</v>
      </c>
      <c r="H993" s="82"/>
      <c r="I993" s="83">
        <v>1705</v>
      </c>
      <c r="J993" s="276"/>
      <c r="K993" s="116"/>
      <c r="L993" s="116"/>
      <c r="M993" s="228">
        <f t="shared" si="328"/>
        <v>0</v>
      </c>
      <c r="N993" s="218">
        <v>8210</v>
      </c>
    </row>
    <row r="994" spans="1:14" ht="38.25" hidden="1" customHeight="1" x14ac:dyDescent="0.25">
      <c r="A994" s="48">
        <f t="shared" si="314"/>
        <v>426</v>
      </c>
      <c r="B994" s="49">
        <f t="shared" si="287"/>
        <v>0</v>
      </c>
      <c r="C994" s="67"/>
      <c r="D994" s="67"/>
      <c r="E994" s="68"/>
      <c r="F994" s="84"/>
      <c r="G994" s="70">
        <v>426</v>
      </c>
      <c r="H994" s="83">
        <v>1312</v>
      </c>
      <c r="I994" s="125"/>
      <c r="J994" s="64" t="s">
        <v>246</v>
      </c>
      <c r="K994" s="72">
        <f t="shared" ref="K994" si="329">SUM(K995:K1000)</f>
        <v>0</v>
      </c>
      <c r="L994" s="72">
        <f>SUM(L995:L1000)</f>
        <v>0</v>
      </c>
      <c r="M994" s="225">
        <f t="shared" ref="M994" si="330">SUM(M995:M1000)</f>
        <v>0</v>
      </c>
      <c r="N994" s="222"/>
    </row>
    <row r="995" spans="1:14" hidden="1" x14ac:dyDescent="0.25">
      <c r="A995" s="48">
        <f t="shared" si="314"/>
        <v>4262</v>
      </c>
      <c r="B995" s="49" t="str">
        <f t="shared" si="287"/>
        <v xml:space="preserve"> </v>
      </c>
      <c r="C995" s="67" t="str">
        <f t="shared" ref="C995:C1062" si="331">IF(H995&gt;0,LEFT(E995,3),"  ")</f>
        <v xml:space="preserve">  </v>
      </c>
      <c r="D995" s="67" t="str">
        <f t="shared" ref="D995:D1062" si="332">IF(H995&gt;0,LEFT(E995,4),"  ")</f>
        <v xml:space="preserve">  </v>
      </c>
      <c r="E995" s="68" t="s">
        <v>206</v>
      </c>
      <c r="F995" s="66">
        <v>32</v>
      </c>
      <c r="G995" s="70">
        <v>4262</v>
      </c>
      <c r="H995" s="83"/>
      <c r="I995" s="83">
        <v>1706</v>
      </c>
      <c r="J995" s="274" t="s">
        <v>247</v>
      </c>
      <c r="K995" s="116"/>
      <c r="L995" s="116"/>
      <c r="M995" s="228">
        <f t="shared" si="328"/>
        <v>0</v>
      </c>
      <c r="N995" s="218">
        <v>3210</v>
      </c>
    </row>
    <row r="996" spans="1:14" hidden="1" x14ac:dyDescent="0.25">
      <c r="A996" s="48">
        <f t="shared" si="314"/>
        <v>4262</v>
      </c>
      <c r="B996" s="49" t="str">
        <f t="shared" si="287"/>
        <v xml:space="preserve"> </v>
      </c>
      <c r="C996" s="67" t="str">
        <f t="shared" si="331"/>
        <v xml:space="preserve">  </v>
      </c>
      <c r="D996" s="67" t="str">
        <f t="shared" si="332"/>
        <v xml:space="preserve">  </v>
      </c>
      <c r="E996" s="68" t="s">
        <v>206</v>
      </c>
      <c r="F996" s="66">
        <v>49</v>
      </c>
      <c r="G996" s="70">
        <v>4262</v>
      </c>
      <c r="H996" s="83"/>
      <c r="I996" s="83">
        <v>1707</v>
      </c>
      <c r="J996" s="275"/>
      <c r="K996" s="116"/>
      <c r="L996" s="116"/>
      <c r="M996" s="228">
        <f t="shared" si="328"/>
        <v>0</v>
      </c>
      <c r="N996" s="218">
        <v>4910</v>
      </c>
    </row>
    <row r="997" spans="1:14" hidden="1" x14ac:dyDescent="0.25">
      <c r="A997" s="48">
        <f t="shared" si="314"/>
        <v>4262</v>
      </c>
      <c r="B997" s="49" t="str">
        <f t="shared" si="287"/>
        <v xml:space="preserve"> </v>
      </c>
      <c r="C997" s="67" t="str">
        <f t="shared" si="331"/>
        <v xml:space="preserve">  </v>
      </c>
      <c r="D997" s="67" t="str">
        <f t="shared" si="332"/>
        <v xml:space="preserve">  </v>
      </c>
      <c r="E997" s="68" t="s">
        <v>206</v>
      </c>
      <c r="F997" s="66">
        <v>54</v>
      </c>
      <c r="G997" s="70">
        <v>4262</v>
      </c>
      <c r="H997" s="83"/>
      <c r="I997" s="83">
        <v>1708</v>
      </c>
      <c r="J997" s="275"/>
      <c r="K997" s="116"/>
      <c r="L997" s="116"/>
      <c r="M997" s="228">
        <f t="shared" si="328"/>
        <v>0</v>
      </c>
      <c r="N997" s="218">
        <v>5410</v>
      </c>
    </row>
    <row r="998" spans="1:14" hidden="1" x14ac:dyDescent="0.25">
      <c r="A998" s="48">
        <f t="shared" si="314"/>
        <v>4262</v>
      </c>
      <c r="B998" s="49" t="str">
        <f t="shared" si="287"/>
        <v xml:space="preserve"> </v>
      </c>
      <c r="C998" s="67" t="str">
        <f t="shared" si="331"/>
        <v xml:space="preserve">  </v>
      </c>
      <c r="D998" s="67" t="str">
        <f t="shared" si="332"/>
        <v xml:space="preserve">  </v>
      </c>
      <c r="E998" s="68" t="s">
        <v>206</v>
      </c>
      <c r="F998" s="66">
        <v>62</v>
      </c>
      <c r="G998" s="70">
        <v>4262</v>
      </c>
      <c r="H998" s="83"/>
      <c r="I998" s="83">
        <v>1709</v>
      </c>
      <c r="J998" s="275"/>
      <c r="K998" s="116"/>
      <c r="L998" s="116"/>
      <c r="M998" s="228">
        <f t="shared" si="328"/>
        <v>0</v>
      </c>
      <c r="N998" s="218">
        <v>6210</v>
      </c>
    </row>
    <row r="999" spans="1:14" hidden="1" x14ac:dyDescent="0.25">
      <c r="A999" s="48">
        <f t="shared" si="314"/>
        <v>4262</v>
      </c>
      <c r="B999" s="49" t="str">
        <f t="shared" si="287"/>
        <v xml:space="preserve"> </v>
      </c>
      <c r="C999" s="67" t="str">
        <f t="shared" si="331"/>
        <v xml:space="preserve">  </v>
      </c>
      <c r="D999" s="67" t="str">
        <f t="shared" si="332"/>
        <v xml:space="preserve">  </v>
      </c>
      <c r="E999" s="68" t="s">
        <v>206</v>
      </c>
      <c r="F999" s="66">
        <v>72</v>
      </c>
      <c r="G999" s="70">
        <v>4262</v>
      </c>
      <c r="H999" s="83"/>
      <c r="I999" s="83">
        <v>1710</v>
      </c>
      <c r="J999" s="275"/>
      <c r="K999" s="116"/>
      <c r="L999" s="116"/>
      <c r="M999" s="228">
        <f t="shared" si="328"/>
        <v>0</v>
      </c>
      <c r="N999" s="218">
        <v>7210</v>
      </c>
    </row>
    <row r="1000" spans="1:14" hidden="1" x14ac:dyDescent="0.25">
      <c r="A1000" s="48">
        <f t="shared" si="314"/>
        <v>4262</v>
      </c>
      <c r="B1000" s="49" t="str">
        <f t="shared" si="287"/>
        <v xml:space="preserve"> </v>
      </c>
      <c r="C1000" s="67" t="str">
        <f t="shared" si="331"/>
        <v xml:space="preserve">  </v>
      </c>
      <c r="D1000" s="67" t="str">
        <f t="shared" si="332"/>
        <v xml:space="preserve">  </v>
      </c>
      <c r="E1000" s="68" t="s">
        <v>206</v>
      </c>
      <c r="F1000" s="66">
        <v>82</v>
      </c>
      <c r="G1000" s="70">
        <v>4262</v>
      </c>
      <c r="H1000" s="82"/>
      <c r="I1000" s="83">
        <v>1711</v>
      </c>
      <c r="J1000" s="276"/>
      <c r="K1000" s="116"/>
      <c r="L1000" s="116"/>
      <c r="M1000" s="228">
        <f t="shared" si="328"/>
        <v>0</v>
      </c>
      <c r="N1000" s="218">
        <v>8210</v>
      </c>
    </row>
    <row r="1001" spans="1:14" ht="25.5" hidden="1" x14ac:dyDescent="0.25">
      <c r="A1001" s="48">
        <f t="shared" si="314"/>
        <v>45</v>
      </c>
      <c r="B1001" s="49" t="str">
        <f t="shared" si="287"/>
        <v xml:space="preserve"> </v>
      </c>
      <c r="C1001" s="67" t="str">
        <f t="shared" si="331"/>
        <v xml:space="preserve">  </v>
      </c>
      <c r="D1001" s="67" t="str">
        <f t="shared" si="332"/>
        <v xml:space="preserve">  </v>
      </c>
      <c r="E1001" s="68"/>
      <c r="F1001" s="66"/>
      <c r="G1001" s="70">
        <v>45</v>
      </c>
      <c r="H1001" s="74"/>
      <c r="I1001" s="125"/>
      <c r="J1001" s="64" t="s">
        <v>187</v>
      </c>
      <c r="K1001" s="72">
        <f t="shared" ref="K1001" si="333">SUM(K1002,K1009)</f>
        <v>0</v>
      </c>
      <c r="L1001" s="72">
        <f t="shared" ref="L1001:M1001" si="334">SUM(L1002,L1009)</f>
        <v>0</v>
      </c>
      <c r="M1001" s="225">
        <f t="shared" si="334"/>
        <v>0</v>
      </c>
      <c r="N1001" s="218"/>
    </row>
    <row r="1002" spans="1:14" ht="25.5" hidden="1" x14ac:dyDescent="0.25">
      <c r="A1002" s="48">
        <f t="shared" si="314"/>
        <v>451</v>
      </c>
      <c r="B1002" s="49" t="str">
        <f t="shared" si="287"/>
        <v xml:space="preserve"> </v>
      </c>
      <c r="C1002" s="67" t="str">
        <f t="shared" si="331"/>
        <v xml:space="preserve">  </v>
      </c>
      <c r="D1002" s="67" t="str">
        <f t="shared" si="332"/>
        <v xml:space="preserve">  </v>
      </c>
      <c r="E1002" s="68"/>
      <c r="F1002" s="66"/>
      <c r="G1002" s="70">
        <v>451</v>
      </c>
      <c r="H1002" s="71"/>
      <c r="I1002" s="125"/>
      <c r="J1002" s="64" t="s">
        <v>248</v>
      </c>
      <c r="K1002" s="72">
        <f t="shared" ref="K1002" si="335">SUM(K1003:K1008)</f>
        <v>0</v>
      </c>
      <c r="L1002" s="72">
        <f>SUM(L1003:L1008)</f>
        <v>0</v>
      </c>
      <c r="M1002" s="225">
        <f t="shared" ref="M1002" si="336">SUM(M1003:M1008)</f>
        <v>0</v>
      </c>
      <c r="N1002" s="218"/>
    </row>
    <row r="1003" spans="1:14" hidden="1" x14ac:dyDescent="0.25">
      <c r="B1003" s="49" t="str">
        <f t="shared" si="287"/>
        <v xml:space="preserve"> </v>
      </c>
      <c r="C1003" s="67"/>
      <c r="D1003" s="67"/>
      <c r="E1003" s="68" t="s">
        <v>206</v>
      </c>
      <c r="F1003" s="66">
        <v>32</v>
      </c>
      <c r="G1003" s="70">
        <v>4511</v>
      </c>
      <c r="H1003" s="91"/>
      <c r="I1003" s="83">
        <v>1712</v>
      </c>
      <c r="J1003" s="274" t="s">
        <v>249</v>
      </c>
      <c r="K1003" s="116"/>
      <c r="L1003" s="116"/>
      <c r="M1003" s="228">
        <f t="shared" ref="M1003:M1008" si="337">K1003+L1003</f>
        <v>0</v>
      </c>
      <c r="N1003" s="218">
        <v>3210</v>
      </c>
    </row>
    <row r="1004" spans="1:14" hidden="1" x14ac:dyDescent="0.25">
      <c r="A1004" s="48">
        <f t="shared" si="314"/>
        <v>4511</v>
      </c>
      <c r="B1004" s="49" t="str">
        <f t="shared" si="287"/>
        <v xml:space="preserve"> </v>
      </c>
      <c r="C1004" s="67" t="str">
        <f t="shared" si="331"/>
        <v xml:space="preserve">  </v>
      </c>
      <c r="D1004" s="67" t="str">
        <f t="shared" si="332"/>
        <v xml:space="preserve">  </v>
      </c>
      <c r="E1004" s="68" t="s">
        <v>206</v>
      </c>
      <c r="F1004" s="66">
        <v>49</v>
      </c>
      <c r="G1004" s="70">
        <v>4511</v>
      </c>
      <c r="H1004" s="82"/>
      <c r="I1004" s="83">
        <v>1713</v>
      </c>
      <c r="J1004" s="275"/>
      <c r="K1004" s="116"/>
      <c r="L1004" s="116"/>
      <c r="M1004" s="228">
        <f t="shared" si="337"/>
        <v>0</v>
      </c>
      <c r="N1004" s="218">
        <v>4910</v>
      </c>
    </row>
    <row r="1005" spans="1:14" hidden="1" x14ac:dyDescent="0.25">
      <c r="A1005" s="48">
        <f t="shared" si="314"/>
        <v>4511</v>
      </c>
      <c r="B1005" s="49" t="str">
        <f t="shared" si="287"/>
        <v xml:space="preserve"> </v>
      </c>
      <c r="C1005" s="67" t="str">
        <f t="shared" si="331"/>
        <v xml:space="preserve">  </v>
      </c>
      <c r="D1005" s="67" t="str">
        <f t="shared" si="332"/>
        <v xml:space="preserve">  </v>
      </c>
      <c r="E1005" s="68" t="s">
        <v>206</v>
      </c>
      <c r="F1005" s="66">
        <v>54</v>
      </c>
      <c r="G1005" s="70">
        <v>4511</v>
      </c>
      <c r="H1005" s="82"/>
      <c r="I1005" s="83">
        <v>1714</v>
      </c>
      <c r="J1005" s="275"/>
      <c r="K1005" s="116"/>
      <c r="L1005" s="116"/>
      <c r="M1005" s="228">
        <f t="shared" si="337"/>
        <v>0</v>
      </c>
      <c r="N1005" s="218">
        <v>5410</v>
      </c>
    </row>
    <row r="1006" spans="1:14" hidden="1" x14ac:dyDescent="0.25">
      <c r="A1006" s="48">
        <f t="shared" si="314"/>
        <v>4511</v>
      </c>
      <c r="B1006" s="49" t="str">
        <f t="shared" si="287"/>
        <v xml:space="preserve"> </v>
      </c>
      <c r="C1006" s="67" t="str">
        <f t="shared" si="331"/>
        <v xml:space="preserve">  </v>
      </c>
      <c r="D1006" s="67" t="str">
        <f t="shared" si="332"/>
        <v xml:space="preserve">  </v>
      </c>
      <c r="E1006" s="68" t="s">
        <v>206</v>
      </c>
      <c r="F1006" s="66">
        <v>62</v>
      </c>
      <c r="G1006" s="70">
        <v>4511</v>
      </c>
      <c r="H1006" s="82"/>
      <c r="I1006" s="83">
        <v>1715</v>
      </c>
      <c r="J1006" s="275"/>
      <c r="K1006" s="116"/>
      <c r="L1006" s="116"/>
      <c r="M1006" s="228">
        <f t="shared" si="337"/>
        <v>0</v>
      </c>
      <c r="N1006" s="218">
        <v>6210</v>
      </c>
    </row>
    <row r="1007" spans="1:14" hidden="1" x14ac:dyDescent="0.25">
      <c r="A1007" s="48">
        <f t="shared" si="314"/>
        <v>4511</v>
      </c>
      <c r="B1007" s="49">
        <f t="shared" si="287"/>
        <v>72</v>
      </c>
      <c r="C1007" s="67" t="str">
        <f t="shared" si="331"/>
        <v>092</v>
      </c>
      <c r="D1007" s="67" t="str">
        <f t="shared" si="332"/>
        <v>0922</v>
      </c>
      <c r="E1007" s="68" t="s">
        <v>206</v>
      </c>
      <c r="F1007" s="66">
        <v>72</v>
      </c>
      <c r="G1007" s="70">
        <v>4511</v>
      </c>
      <c r="H1007" s="83">
        <v>1313</v>
      </c>
      <c r="I1007" s="83">
        <v>1716</v>
      </c>
      <c r="J1007" s="275"/>
      <c r="K1007" s="116"/>
      <c r="L1007" s="116"/>
      <c r="M1007" s="228">
        <f t="shared" si="337"/>
        <v>0</v>
      </c>
      <c r="N1007" s="218">
        <v>7210</v>
      </c>
    </row>
    <row r="1008" spans="1:14" hidden="1" x14ac:dyDescent="0.25">
      <c r="A1008" s="48">
        <f t="shared" si="314"/>
        <v>4511</v>
      </c>
      <c r="B1008" s="49" t="str">
        <f t="shared" si="287"/>
        <v xml:space="preserve"> </v>
      </c>
      <c r="C1008" s="67" t="str">
        <f t="shared" si="331"/>
        <v xml:space="preserve">  </v>
      </c>
      <c r="D1008" s="67" t="str">
        <f t="shared" si="332"/>
        <v xml:space="preserve">  </v>
      </c>
      <c r="E1008" s="68" t="s">
        <v>206</v>
      </c>
      <c r="F1008" s="66">
        <v>82</v>
      </c>
      <c r="G1008" s="70">
        <v>4511</v>
      </c>
      <c r="H1008" s="82"/>
      <c r="I1008" s="83">
        <v>1717</v>
      </c>
      <c r="J1008" s="276"/>
      <c r="K1008" s="116"/>
      <c r="L1008" s="116"/>
      <c r="M1008" s="228">
        <f t="shared" si="337"/>
        <v>0</v>
      </c>
      <c r="N1008" s="218">
        <v>8210</v>
      </c>
    </row>
    <row r="1009" spans="1:14" ht="25.5" hidden="1" x14ac:dyDescent="0.25">
      <c r="A1009" s="48">
        <f t="shared" si="314"/>
        <v>452</v>
      </c>
      <c r="B1009" s="49">
        <f t="shared" si="287"/>
        <v>0</v>
      </c>
      <c r="C1009" s="67" t="str">
        <f t="shared" si="331"/>
        <v/>
      </c>
      <c r="D1009" s="67" t="str">
        <f t="shared" si="332"/>
        <v/>
      </c>
      <c r="E1009" s="68"/>
      <c r="F1009" s="66"/>
      <c r="G1009" s="70">
        <v>452</v>
      </c>
      <c r="H1009" s="83">
        <v>1314</v>
      </c>
      <c r="I1009" s="125"/>
      <c r="J1009" s="64" t="s">
        <v>250</v>
      </c>
      <c r="K1009" s="72">
        <f t="shared" ref="K1009" si="338">SUM(K1010:K1015)</f>
        <v>0</v>
      </c>
      <c r="L1009" s="72">
        <f>SUM(L1010:L1015)</f>
        <v>0</v>
      </c>
      <c r="M1009" s="225">
        <f t="shared" ref="M1009" si="339">SUM(M1010:M1015)</f>
        <v>0</v>
      </c>
      <c r="N1009" s="218"/>
    </row>
    <row r="1010" spans="1:14" hidden="1" x14ac:dyDescent="0.25">
      <c r="A1010" s="48">
        <f t="shared" si="314"/>
        <v>4521</v>
      </c>
      <c r="B1010" s="49" t="str">
        <f t="shared" si="287"/>
        <v xml:space="preserve"> </v>
      </c>
      <c r="C1010" s="67" t="str">
        <f t="shared" si="331"/>
        <v xml:space="preserve">  </v>
      </c>
      <c r="D1010" s="67" t="str">
        <f t="shared" si="332"/>
        <v xml:space="preserve">  </v>
      </c>
      <c r="E1010" s="68" t="s">
        <v>206</v>
      </c>
      <c r="F1010" s="66">
        <v>32</v>
      </c>
      <c r="G1010" s="70">
        <v>4521</v>
      </c>
      <c r="H1010" s="82"/>
      <c r="I1010" s="83">
        <v>1718</v>
      </c>
      <c r="J1010" s="274" t="s">
        <v>251</v>
      </c>
      <c r="K1010" s="116"/>
      <c r="L1010" s="116"/>
      <c r="M1010" s="228">
        <f t="shared" ref="M1010:M1015" si="340">K1010+L1010</f>
        <v>0</v>
      </c>
      <c r="N1010" s="218">
        <v>3210</v>
      </c>
    </row>
    <row r="1011" spans="1:14" hidden="1" x14ac:dyDescent="0.25">
      <c r="A1011" s="48">
        <f t="shared" si="314"/>
        <v>4521</v>
      </c>
      <c r="B1011" s="49" t="str">
        <f t="shared" si="287"/>
        <v xml:space="preserve"> </v>
      </c>
      <c r="C1011" s="67" t="str">
        <f t="shared" si="331"/>
        <v xml:space="preserve">  </v>
      </c>
      <c r="D1011" s="67" t="str">
        <f t="shared" si="332"/>
        <v xml:space="preserve">  </v>
      </c>
      <c r="E1011" s="68" t="s">
        <v>206</v>
      </c>
      <c r="F1011" s="66">
        <v>49</v>
      </c>
      <c r="G1011" s="70">
        <v>4521</v>
      </c>
      <c r="H1011" s="82"/>
      <c r="I1011" s="83">
        <v>1719</v>
      </c>
      <c r="J1011" s="275"/>
      <c r="K1011" s="116"/>
      <c r="L1011" s="116"/>
      <c r="M1011" s="228">
        <f t="shared" si="340"/>
        <v>0</v>
      </c>
      <c r="N1011" s="218">
        <v>4910</v>
      </c>
    </row>
    <row r="1012" spans="1:14" hidden="1" x14ac:dyDescent="0.25">
      <c r="A1012" s="48">
        <f t="shared" si="314"/>
        <v>4521</v>
      </c>
      <c r="B1012" s="49">
        <f t="shared" si="287"/>
        <v>54</v>
      </c>
      <c r="C1012" s="67" t="str">
        <f t="shared" si="331"/>
        <v>092</v>
      </c>
      <c r="D1012" s="67" t="str">
        <f t="shared" si="332"/>
        <v>0922</v>
      </c>
      <c r="E1012" s="68" t="s">
        <v>206</v>
      </c>
      <c r="F1012" s="66">
        <v>54</v>
      </c>
      <c r="G1012" s="70">
        <v>4521</v>
      </c>
      <c r="H1012" s="83">
        <v>1315</v>
      </c>
      <c r="I1012" s="83">
        <v>1720</v>
      </c>
      <c r="J1012" s="275"/>
      <c r="K1012" s="116"/>
      <c r="L1012" s="116"/>
      <c r="M1012" s="228">
        <f t="shared" si="340"/>
        <v>0</v>
      </c>
      <c r="N1012" s="218">
        <v>5410</v>
      </c>
    </row>
    <row r="1013" spans="1:14" hidden="1" x14ac:dyDescent="0.25">
      <c r="A1013" s="48">
        <f t="shared" si="314"/>
        <v>4521</v>
      </c>
      <c r="B1013" s="49">
        <f t="shared" si="287"/>
        <v>62</v>
      </c>
      <c r="C1013" s="67" t="str">
        <f t="shared" si="331"/>
        <v>092</v>
      </c>
      <c r="D1013" s="67" t="str">
        <f t="shared" si="332"/>
        <v>0922</v>
      </c>
      <c r="E1013" s="68" t="s">
        <v>206</v>
      </c>
      <c r="F1013" s="66">
        <v>62</v>
      </c>
      <c r="G1013" s="70">
        <v>4521</v>
      </c>
      <c r="H1013" s="83">
        <v>1316</v>
      </c>
      <c r="I1013" s="83">
        <v>1721</v>
      </c>
      <c r="J1013" s="275"/>
      <c r="K1013" s="116"/>
      <c r="L1013" s="116"/>
      <c r="M1013" s="228">
        <f t="shared" si="340"/>
        <v>0</v>
      </c>
      <c r="N1013" s="218">
        <v>6210</v>
      </c>
    </row>
    <row r="1014" spans="1:14" hidden="1" x14ac:dyDescent="0.25">
      <c r="A1014" s="48">
        <f t="shared" si="314"/>
        <v>4521</v>
      </c>
      <c r="B1014" s="49" t="str">
        <f t="shared" si="287"/>
        <v xml:space="preserve"> </v>
      </c>
      <c r="C1014" s="67" t="str">
        <f t="shared" si="331"/>
        <v xml:space="preserve">  </v>
      </c>
      <c r="D1014" s="67" t="str">
        <f t="shared" si="332"/>
        <v xml:space="preserve">  </v>
      </c>
      <c r="E1014" s="68" t="s">
        <v>206</v>
      </c>
      <c r="F1014" s="66">
        <v>72</v>
      </c>
      <c r="G1014" s="70">
        <v>4521</v>
      </c>
      <c r="H1014" s="82"/>
      <c r="I1014" s="83">
        <v>1722</v>
      </c>
      <c r="J1014" s="275"/>
      <c r="K1014" s="116"/>
      <c r="L1014" s="116"/>
      <c r="M1014" s="228">
        <f t="shared" si="340"/>
        <v>0</v>
      </c>
      <c r="N1014" s="218">
        <v>7210</v>
      </c>
    </row>
    <row r="1015" spans="1:14" hidden="1" x14ac:dyDescent="0.25">
      <c r="A1015" s="48">
        <f t="shared" si="314"/>
        <v>4521</v>
      </c>
      <c r="B1015" s="49">
        <f t="shared" si="287"/>
        <v>82</v>
      </c>
      <c r="C1015" s="67" t="str">
        <f t="shared" si="331"/>
        <v>092</v>
      </c>
      <c r="D1015" s="67" t="str">
        <f t="shared" si="332"/>
        <v>0922</v>
      </c>
      <c r="E1015" s="68" t="s">
        <v>206</v>
      </c>
      <c r="F1015" s="66">
        <v>82</v>
      </c>
      <c r="G1015" s="70">
        <v>4521</v>
      </c>
      <c r="H1015" s="83">
        <v>1317</v>
      </c>
      <c r="I1015" s="83">
        <v>1723</v>
      </c>
      <c r="J1015" s="119"/>
      <c r="K1015" s="116"/>
      <c r="L1015" s="116"/>
      <c r="M1015" s="228">
        <f t="shared" si="340"/>
        <v>0</v>
      </c>
      <c r="N1015" s="218">
        <v>8210</v>
      </c>
    </row>
    <row r="1016" spans="1:14" ht="25.5" hidden="1" x14ac:dyDescent="0.25">
      <c r="A1016" s="48">
        <f t="shared" si="314"/>
        <v>5</v>
      </c>
      <c r="B1016" s="49">
        <f t="shared" si="287"/>
        <v>0</v>
      </c>
      <c r="C1016" s="67" t="str">
        <f t="shared" si="331"/>
        <v/>
      </c>
      <c r="D1016" s="67" t="str">
        <f t="shared" si="332"/>
        <v/>
      </c>
      <c r="E1016" s="68"/>
      <c r="F1016" s="66"/>
      <c r="G1016" s="70">
        <v>5</v>
      </c>
      <c r="H1016" s="83">
        <v>1318</v>
      </c>
      <c r="I1016" s="125"/>
      <c r="J1016" s="64" t="s">
        <v>252</v>
      </c>
      <c r="K1016" s="72">
        <f t="shared" ref="K1016" si="341">SUM(K1017)</f>
        <v>0</v>
      </c>
      <c r="L1016" s="72">
        <f t="shared" ref="L1016:M1016" si="342">SUM(L1017)</f>
        <v>0</v>
      </c>
      <c r="M1016" s="225">
        <f t="shared" si="342"/>
        <v>0</v>
      </c>
      <c r="N1016" s="218"/>
    </row>
    <row r="1017" spans="1:14" ht="25.5" hidden="1" x14ac:dyDescent="0.25">
      <c r="A1017" s="48">
        <f t="shared" si="314"/>
        <v>54</v>
      </c>
      <c r="B1017" s="49">
        <f t="shared" ref="B1017:B1118" si="343">IF(H1017&gt;0,F1017," ")</f>
        <v>0</v>
      </c>
      <c r="C1017" s="67" t="str">
        <f t="shared" si="331"/>
        <v/>
      </c>
      <c r="D1017" s="67" t="str">
        <f t="shared" si="332"/>
        <v/>
      </c>
      <c r="E1017" s="68"/>
      <c r="F1017" s="66"/>
      <c r="G1017" s="70">
        <v>54</v>
      </c>
      <c r="H1017" s="83">
        <v>1319</v>
      </c>
      <c r="I1017" s="125"/>
      <c r="J1017" s="64" t="s">
        <v>253</v>
      </c>
      <c r="K1017" s="72">
        <f t="shared" ref="K1017" si="344">SUM(K1018,K1025)</f>
        <v>0</v>
      </c>
      <c r="L1017" s="72">
        <f t="shared" ref="L1017:M1017" si="345">SUM(L1018,L1025)</f>
        <v>0</v>
      </c>
      <c r="M1017" s="225">
        <f t="shared" si="345"/>
        <v>0</v>
      </c>
      <c r="N1017" s="218"/>
    </row>
    <row r="1018" spans="1:14" ht="51" hidden="1" x14ac:dyDescent="0.25">
      <c r="A1018" s="48">
        <f t="shared" si="314"/>
        <v>544</v>
      </c>
      <c r="B1018" s="49" t="str">
        <f t="shared" si="343"/>
        <v xml:space="preserve"> </v>
      </c>
      <c r="C1018" s="67" t="str">
        <f t="shared" si="331"/>
        <v xml:space="preserve">  </v>
      </c>
      <c r="D1018" s="67" t="str">
        <f t="shared" si="332"/>
        <v xml:space="preserve">  </v>
      </c>
      <c r="E1018" s="68"/>
      <c r="F1018" s="66"/>
      <c r="G1018" s="70">
        <v>544</v>
      </c>
      <c r="H1018" s="82"/>
      <c r="I1018" s="125"/>
      <c r="J1018" s="64" t="s">
        <v>254</v>
      </c>
      <c r="K1018" s="72">
        <f t="shared" ref="K1018" si="346">SUM(K1019:K1024)</f>
        <v>0</v>
      </c>
      <c r="L1018" s="72">
        <f>SUM(L1019:L1024)</f>
        <v>0</v>
      </c>
      <c r="M1018" s="225">
        <f t="shared" ref="M1018" si="347">SUM(M1019:M1024)</f>
        <v>0</v>
      </c>
      <c r="N1018" s="218"/>
    </row>
    <row r="1019" spans="1:14" hidden="1" x14ac:dyDescent="0.25">
      <c r="A1019" s="48">
        <f t="shared" si="314"/>
        <v>5445</v>
      </c>
      <c r="B1019" s="49">
        <f t="shared" si="343"/>
        <v>32</v>
      </c>
      <c r="C1019" s="67" t="str">
        <f t="shared" si="331"/>
        <v>092</v>
      </c>
      <c r="D1019" s="67" t="str">
        <f t="shared" si="332"/>
        <v>0922</v>
      </c>
      <c r="E1019" s="68" t="s">
        <v>206</v>
      </c>
      <c r="F1019" s="66">
        <v>32</v>
      </c>
      <c r="G1019" s="70">
        <v>5445</v>
      </c>
      <c r="H1019" s="83">
        <v>1320</v>
      </c>
      <c r="I1019" s="83">
        <v>1724</v>
      </c>
      <c r="J1019" s="274" t="s">
        <v>255</v>
      </c>
      <c r="K1019" s="116"/>
      <c r="L1019" s="116"/>
      <c r="M1019" s="228">
        <f t="shared" ref="M1019:M1031" si="348">K1019+L1019</f>
        <v>0</v>
      </c>
      <c r="N1019" s="218">
        <v>3210</v>
      </c>
    </row>
    <row r="1020" spans="1:14" hidden="1" x14ac:dyDescent="0.25">
      <c r="A1020" s="48">
        <f t="shared" si="314"/>
        <v>5445</v>
      </c>
      <c r="B1020" s="49" t="str">
        <f t="shared" si="343"/>
        <v xml:space="preserve"> </v>
      </c>
      <c r="C1020" s="67" t="str">
        <f t="shared" si="331"/>
        <v xml:space="preserve">  </v>
      </c>
      <c r="D1020" s="67" t="str">
        <f t="shared" si="332"/>
        <v xml:space="preserve">  </v>
      </c>
      <c r="E1020" s="68" t="s">
        <v>206</v>
      </c>
      <c r="F1020" s="66">
        <v>49</v>
      </c>
      <c r="G1020" s="70">
        <v>5445</v>
      </c>
      <c r="H1020" s="82"/>
      <c r="I1020" s="83">
        <v>1725</v>
      </c>
      <c r="J1020" s="275"/>
      <c r="K1020" s="116"/>
      <c r="L1020" s="116"/>
      <c r="M1020" s="228">
        <f t="shared" si="348"/>
        <v>0</v>
      </c>
      <c r="N1020" s="218">
        <v>4910</v>
      </c>
    </row>
    <row r="1021" spans="1:14" hidden="1" x14ac:dyDescent="0.25">
      <c r="A1021" s="48">
        <f t="shared" si="314"/>
        <v>5445</v>
      </c>
      <c r="B1021" s="49">
        <f t="shared" si="343"/>
        <v>54</v>
      </c>
      <c r="C1021" s="67" t="str">
        <f t="shared" si="331"/>
        <v>092</v>
      </c>
      <c r="D1021" s="67" t="str">
        <f t="shared" si="332"/>
        <v>0922</v>
      </c>
      <c r="E1021" s="68" t="s">
        <v>206</v>
      </c>
      <c r="F1021" s="66">
        <v>54</v>
      </c>
      <c r="G1021" s="70">
        <v>5445</v>
      </c>
      <c r="H1021" s="83">
        <v>1321</v>
      </c>
      <c r="I1021" s="83">
        <v>1726</v>
      </c>
      <c r="J1021" s="275"/>
      <c r="K1021" s="116"/>
      <c r="L1021" s="116"/>
      <c r="M1021" s="228">
        <f t="shared" si="348"/>
        <v>0</v>
      </c>
      <c r="N1021" s="218">
        <v>5410</v>
      </c>
    </row>
    <row r="1022" spans="1:14" hidden="1" x14ac:dyDescent="0.25">
      <c r="A1022" s="48">
        <f t="shared" si="314"/>
        <v>5445</v>
      </c>
      <c r="B1022" s="49">
        <f t="shared" si="343"/>
        <v>62</v>
      </c>
      <c r="C1022" s="67" t="str">
        <f t="shared" si="331"/>
        <v>092</v>
      </c>
      <c r="D1022" s="67" t="str">
        <f t="shared" si="332"/>
        <v>0922</v>
      </c>
      <c r="E1022" s="68" t="s">
        <v>206</v>
      </c>
      <c r="F1022" s="66">
        <v>62</v>
      </c>
      <c r="G1022" s="70">
        <v>5445</v>
      </c>
      <c r="H1022" s="83">
        <v>1322</v>
      </c>
      <c r="I1022" s="83">
        <v>1727</v>
      </c>
      <c r="J1022" s="275"/>
      <c r="K1022" s="116"/>
      <c r="L1022" s="116"/>
      <c r="M1022" s="228">
        <f t="shared" si="348"/>
        <v>0</v>
      </c>
      <c r="N1022" s="218">
        <v>6210</v>
      </c>
    </row>
    <row r="1023" spans="1:14" hidden="1" x14ac:dyDescent="0.25">
      <c r="A1023" s="48">
        <f t="shared" si="314"/>
        <v>5445</v>
      </c>
      <c r="B1023" s="49" t="str">
        <f t="shared" si="343"/>
        <v xml:space="preserve"> </v>
      </c>
      <c r="C1023" s="67" t="str">
        <f t="shared" si="331"/>
        <v xml:space="preserve">  </v>
      </c>
      <c r="D1023" s="67" t="str">
        <f t="shared" si="332"/>
        <v xml:space="preserve">  </v>
      </c>
      <c r="E1023" s="68" t="s">
        <v>206</v>
      </c>
      <c r="F1023" s="66">
        <v>72</v>
      </c>
      <c r="G1023" s="70">
        <v>5445</v>
      </c>
      <c r="H1023" s="82"/>
      <c r="I1023" s="83">
        <v>1728</v>
      </c>
      <c r="J1023" s="275"/>
      <c r="K1023" s="116"/>
      <c r="L1023" s="116"/>
      <c r="M1023" s="228">
        <f t="shared" si="348"/>
        <v>0</v>
      </c>
      <c r="N1023" s="218">
        <v>7210</v>
      </c>
    </row>
    <row r="1024" spans="1:14" hidden="1" x14ac:dyDescent="0.25">
      <c r="A1024" s="48">
        <f t="shared" si="314"/>
        <v>5445</v>
      </c>
      <c r="B1024" s="49" t="str">
        <f t="shared" si="343"/>
        <v xml:space="preserve"> </v>
      </c>
      <c r="C1024" s="67" t="str">
        <f t="shared" si="331"/>
        <v xml:space="preserve">  </v>
      </c>
      <c r="D1024" s="67" t="str">
        <f t="shared" si="332"/>
        <v xml:space="preserve">  </v>
      </c>
      <c r="E1024" s="68" t="s">
        <v>206</v>
      </c>
      <c r="F1024" s="66">
        <v>82</v>
      </c>
      <c r="G1024" s="70">
        <v>5445</v>
      </c>
      <c r="H1024" s="71"/>
      <c r="I1024" s="83">
        <v>1729</v>
      </c>
      <c r="J1024" s="276"/>
      <c r="K1024" s="116"/>
      <c r="L1024" s="116"/>
      <c r="M1024" s="228">
        <f t="shared" si="348"/>
        <v>0</v>
      </c>
      <c r="N1024" s="218">
        <v>8210</v>
      </c>
    </row>
    <row r="1025" spans="1:14" ht="38.25" hidden="1" x14ac:dyDescent="0.25">
      <c r="B1025" s="49" t="str">
        <f t="shared" si="343"/>
        <v xml:space="preserve"> </v>
      </c>
      <c r="C1025" s="67"/>
      <c r="D1025" s="67"/>
      <c r="E1025" s="68"/>
      <c r="F1025" s="66"/>
      <c r="G1025" s="70">
        <v>545</v>
      </c>
      <c r="H1025" s="91"/>
      <c r="I1025" s="125"/>
      <c r="J1025" s="64" t="s">
        <v>256</v>
      </c>
      <c r="K1025" s="72">
        <f t="shared" ref="K1025" si="349">SUM(K1026:K1031)</f>
        <v>0</v>
      </c>
      <c r="L1025" s="72">
        <f>SUM(L1026:L1031)</f>
        <v>0</v>
      </c>
      <c r="M1025" s="225">
        <f t="shared" ref="M1025" si="350">SUM(M1026:M1031)</f>
        <v>0</v>
      </c>
      <c r="N1025" s="218"/>
    </row>
    <row r="1026" spans="1:14" hidden="1" x14ac:dyDescent="0.25">
      <c r="A1026" s="48">
        <f t="shared" si="314"/>
        <v>5453</v>
      </c>
      <c r="B1026" s="49" t="str">
        <f t="shared" si="343"/>
        <v xml:space="preserve"> </v>
      </c>
      <c r="C1026" s="67" t="str">
        <f t="shared" si="331"/>
        <v xml:space="preserve">  </v>
      </c>
      <c r="D1026" s="67" t="str">
        <f t="shared" si="332"/>
        <v xml:space="preserve">  </v>
      </c>
      <c r="E1026" s="68" t="s">
        <v>206</v>
      </c>
      <c r="F1026" s="66">
        <v>32</v>
      </c>
      <c r="G1026" s="70">
        <v>5453</v>
      </c>
      <c r="H1026" s="82"/>
      <c r="I1026" s="83">
        <v>1730</v>
      </c>
      <c r="J1026" s="274" t="s">
        <v>257</v>
      </c>
      <c r="K1026" s="116"/>
      <c r="L1026" s="116"/>
      <c r="M1026" s="228">
        <f t="shared" si="348"/>
        <v>0</v>
      </c>
      <c r="N1026" s="218">
        <v>3210</v>
      </c>
    </row>
    <row r="1027" spans="1:14" hidden="1" x14ac:dyDescent="0.25">
      <c r="A1027" s="48">
        <f t="shared" si="314"/>
        <v>5453</v>
      </c>
      <c r="B1027" s="49" t="str">
        <f t="shared" si="343"/>
        <v xml:space="preserve"> </v>
      </c>
      <c r="C1027" s="67" t="str">
        <f t="shared" si="331"/>
        <v xml:space="preserve">  </v>
      </c>
      <c r="D1027" s="67" t="str">
        <f t="shared" si="332"/>
        <v xml:space="preserve">  </v>
      </c>
      <c r="E1027" s="68" t="s">
        <v>206</v>
      </c>
      <c r="F1027" s="66">
        <v>49</v>
      </c>
      <c r="G1027" s="70">
        <v>5453</v>
      </c>
      <c r="H1027" s="82"/>
      <c r="I1027" s="83">
        <v>1731</v>
      </c>
      <c r="J1027" s="275"/>
      <c r="K1027" s="116"/>
      <c r="L1027" s="116"/>
      <c r="M1027" s="228">
        <f t="shared" si="348"/>
        <v>0</v>
      </c>
      <c r="N1027" s="218">
        <v>4910</v>
      </c>
    </row>
    <row r="1028" spans="1:14" hidden="1" x14ac:dyDescent="0.25">
      <c r="A1028" s="48">
        <f t="shared" si="314"/>
        <v>5453</v>
      </c>
      <c r="B1028" s="49" t="str">
        <f t="shared" si="343"/>
        <v xml:space="preserve"> </v>
      </c>
      <c r="C1028" s="67" t="str">
        <f t="shared" si="331"/>
        <v xml:space="preserve">  </v>
      </c>
      <c r="D1028" s="67" t="str">
        <f t="shared" si="332"/>
        <v xml:space="preserve">  </v>
      </c>
      <c r="E1028" s="68" t="s">
        <v>206</v>
      </c>
      <c r="F1028" s="66">
        <v>54</v>
      </c>
      <c r="G1028" s="70">
        <v>5453</v>
      </c>
      <c r="H1028" s="82"/>
      <c r="I1028" s="83">
        <v>1732</v>
      </c>
      <c r="J1028" s="275"/>
      <c r="K1028" s="116"/>
      <c r="L1028" s="116"/>
      <c r="M1028" s="228">
        <f t="shared" si="348"/>
        <v>0</v>
      </c>
      <c r="N1028" s="218">
        <v>5410</v>
      </c>
    </row>
    <row r="1029" spans="1:14" hidden="1" x14ac:dyDescent="0.25">
      <c r="A1029" s="48">
        <f t="shared" si="314"/>
        <v>5453</v>
      </c>
      <c r="B1029" s="49">
        <f t="shared" si="343"/>
        <v>62</v>
      </c>
      <c r="C1029" s="67" t="str">
        <f t="shared" si="331"/>
        <v>092</v>
      </c>
      <c r="D1029" s="67" t="str">
        <f t="shared" si="332"/>
        <v>0922</v>
      </c>
      <c r="E1029" s="68" t="s">
        <v>206</v>
      </c>
      <c r="F1029" s="66">
        <v>62</v>
      </c>
      <c r="G1029" s="70">
        <v>5453</v>
      </c>
      <c r="H1029" s="98">
        <v>7036</v>
      </c>
      <c r="I1029" s="83">
        <v>1733</v>
      </c>
      <c r="J1029" s="275"/>
      <c r="K1029" s="116"/>
      <c r="L1029" s="116"/>
      <c r="M1029" s="228">
        <f t="shared" si="348"/>
        <v>0</v>
      </c>
      <c r="N1029" s="218">
        <v>6210</v>
      </c>
    </row>
    <row r="1030" spans="1:14" hidden="1" x14ac:dyDescent="0.25">
      <c r="A1030" s="48">
        <f t="shared" si="314"/>
        <v>5453</v>
      </c>
      <c r="B1030" s="49">
        <f t="shared" si="343"/>
        <v>72</v>
      </c>
      <c r="C1030" s="67" t="str">
        <f t="shared" si="331"/>
        <v>092</v>
      </c>
      <c r="D1030" s="67" t="str">
        <f t="shared" si="332"/>
        <v>0922</v>
      </c>
      <c r="E1030" s="68" t="s">
        <v>206</v>
      </c>
      <c r="F1030" s="66">
        <v>72</v>
      </c>
      <c r="G1030" s="70">
        <v>5453</v>
      </c>
      <c r="H1030" s="98">
        <v>7037</v>
      </c>
      <c r="I1030" s="83">
        <v>1734</v>
      </c>
      <c r="J1030" s="275"/>
      <c r="K1030" s="116"/>
      <c r="L1030" s="116"/>
      <c r="M1030" s="228">
        <f t="shared" si="348"/>
        <v>0</v>
      </c>
      <c r="N1030" s="218">
        <v>7210</v>
      </c>
    </row>
    <row r="1031" spans="1:14" hidden="1" x14ac:dyDescent="0.25">
      <c r="A1031" s="48">
        <f t="shared" si="314"/>
        <v>5453</v>
      </c>
      <c r="B1031" s="49">
        <f t="shared" si="343"/>
        <v>82</v>
      </c>
      <c r="C1031" s="67" t="str">
        <f t="shared" si="331"/>
        <v>092</v>
      </c>
      <c r="D1031" s="67" t="str">
        <f t="shared" si="332"/>
        <v>0922</v>
      </c>
      <c r="E1031" s="68" t="s">
        <v>206</v>
      </c>
      <c r="F1031" s="66">
        <v>82</v>
      </c>
      <c r="G1031" s="70">
        <v>5453</v>
      </c>
      <c r="H1031" s="98">
        <v>7038</v>
      </c>
      <c r="I1031" s="83">
        <v>1735</v>
      </c>
      <c r="J1031" s="276"/>
      <c r="K1031" s="116"/>
      <c r="L1031" s="116"/>
      <c r="M1031" s="228">
        <f t="shared" si="348"/>
        <v>0</v>
      </c>
      <c r="N1031" s="218">
        <v>8210</v>
      </c>
    </row>
    <row r="1032" spans="1:14" hidden="1" x14ac:dyDescent="0.25">
      <c r="A1032" s="48">
        <f t="shared" si="314"/>
        <v>0</v>
      </c>
      <c r="C1032" s="67"/>
      <c r="D1032" s="67"/>
      <c r="E1032" s="68"/>
      <c r="F1032" s="69"/>
      <c r="G1032" s="70"/>
      <c r="H1032" s="98"/>
      <c r="I1032" s="125"/>
      <c r="J1032" s="126"/>
      <c r="K1032" s="72"/>
      <c r="L1032" s="72"/>
      <c r="M1032" s="225"/>
      <c r="N1032" s="218"/>
    </row>
    <row r="1033" spans="1:14" ht="25.5" x14ac:dyDescent="0.25">
      <c r="A1033" s="48" t="str">
        <f t="shared" si="314"/>
        <v>Program 1207</v>
      </c>
      <c r="B1033" s="49" t="str">
        <f t="shared" si="343"/>
        <v xml:space="preserve"> </v>
      </c>
      <c r="C1033" s="67" t="str">
        <f t="shared" si="331"/>
        <v xml:space="preserve">  </v>
      </c>
      <c r="D1033" s="67" t="str">
        <f t="shared" si="332"/>
        <v xml:space="preserve">  </v>
      </c>
      <c r="E1033" s="131"/>
      <c r="F1033" s="69"/>
      <c r="G1033" s="78" t="s">
        <v>258</v>
      </c>
      <c r="H1033" s="82"/>
      <c r="I1033" s="120"/>
      <c r="J1033" s="121" t="s">
        <v>259</v>
      </c>
      <c r="K1033" s="79">
        <f>SUM(K1034,K1054,K1068,K1087,K1094,K1101,K1217,K1149,K1166,K1186,K1193,K1262,K1277,K1237,K1266,K1200,K1125)</f>
        <v>92150</v>
      </c>
      <c r="L1033" s="79">
        <f t="shared" ref="L1033:M1033" si="351">SUM(L1034,L1054,L1068,L1087,L1094,L1101,L1217,L1149,L1166,L1186,L1193,L1262,L1277,L1237,L1266,L1200,L1125)</f>
        <v>21624</v>
      </c>
      <c r="M1033" s="79">
        <f t="shared" si="351"/>
        <v>113774</v>
      </c>
      <c r="N1033" s="222"/>
    </row>
    <row r="1034" spans="1:14" ht="25.5" x14ac:dyDescent="0.25">
      <c r="A1034" s="48" t="str">
        <f t="shared" si="314"/>
        <v>A 1207 04</v>
      </c>
      <c r="B1034" s="49">
        <f t="shared" si="343"/>
        <v>0</v>
      </c>
      <c r="C1034" s="67" t="str">
        <f t="shared" si="331"/>
        <v>096</v>
      </c>
      <c r="D1034" s="67" t="str">
        <f t="shared" si="332"/>
        <v>0960</v>
      </c>
      <c r="E1034" s="132" t="s">
        <v>260</v>
      </c>
      <c r="F1034" s="69"/>
      <c r="G1034" s="80" t="s">
        <v>261</v>
      </c>
      <c r="H1034" s="98">
        <v>7039</v>
      </c>
      <c r="I1034" s="122"/>
      <c r="J1034" s="123" t="s">
        <v>262</v>
      </c>
      <c r="K1034" s="81">
        <f>SUM(K1036)</f>
        <v>0</v>
      </c>
      <c r="L1034" s="81">
        <f>SUM(L1036)</f>
        <v>0</v>
      </c>
      <c r="M1034" s="229">
        <f>SUM(M1036)</f>
        <v>0</v>
      </c>
      <c r="N1034" s="218"/>
    </row>
    <row r="1035" spans="1:14" ht="25.5" x14ac:dyDescent="0.25">
      <c r="A1035" s="48">
        <f t="shared" si="314"/>
        <v>11</v>
      </c>
      <c r="C1035" s="67"/>
      <c r="D1035" s="67"/>
      <c r="E1035" s="134"/>
      <c r="F1035" s="69"/>
      <c r="G1035" s="90">
        <v>11</v>
      </c>
      <c r="H1035" s="98"/>
      <c r="I1035" s="88"/>
      <c r="J1035" s="124" t="s">
        <v>102</v>
      </c>
      <c r="K1035" s="89">
        <f>SUMIF($F1036:$F1053,$G1035,K1036:K1053)</f>
        <v>0</v>
      </c>
      <c r="L1035" s="89">
        <f>SUMIF($F1036:$F1053,$G1035,L1036:L1053)</f>
        <v>0</v>
      </c>
      <c r="M1035" s="224">
        <f>SUMIF($F1036:$F1053,$G1035,M1036:M1053)</f>
        <v>0</v>
      </c>
      <c r="N1035" s="218"/>
    </row>
    <row r="1036" spans="1:14" x14ac:dyDescent="0.25">
      <c r="A1036" s="48">
        <f t="shared" si="314"/>
        <v>3</v>
      </c>
      <c r="C1036" s="67"/>
      <c r="D1036" s="67"/>
      <c r="E1036" s="68"/>
      <c r="F1036" s="69"/>
      <c r="G1036" s="70">
        <v>3</v>
      </c>
      <c r="H1036" s="98"/>
      <c r="I1036" s="125"/>
      <c r="J1036" s="126" t="s">
        <v>126</v>
      </c>
      <c r="K1036" s="72">
        <f>SUM(K1037,K1042)</f>
        <v>0</v>
      </c>
      <c r="L1036" s="72">
        <f>SUM(L1037,L1042)</f>
        <v>0</v>
      </c>
      <c r="M1036" s="225">
        <f>SUM(M1037,M1042)</f>
        <v>0</v>
      </c>
      <c r="N1036" s="222"/>
    </row>
    <row r="1037" spans="1:14" x14ac:dyDescent="0.25">
      <c r="A1037" s="48">
        <f t="shared" si="314"/>
        <v>31</v>
      </c>
      <c r="C1037" s="67"/>
      <c r="D1037" s="67"/>
      <c r="E1037" s="68"/>
      <c r="F1037" s="69"/>
      <c r="G1037" s="70">
        <v>31</v>
      </c>
      <c r="H1037" s="98"/>
      <c r="I1037" s="125"/>
      <c r="J1037" s="126" t="s">
        <v>127</v>
      </c>
      <c r="K1037" s="72">
        <f>SUM(K1038,K1040)</f>
        <v>0</v>
      </c>
      <c r="L1037" s="72">
        <f>SUM(L1038,L1040)</f>
        <v>0</v>
      </c>
      <c r="M1037" s="225">
        <f>SUM(M1038,M1040)</f>
        <v>0</v>
      </c>
      <c r="N1037" s="222"/>
    </row>
    <row r="1038" spans="1:14" x14ac:dyDescent="0.25">
      <c r="A1038" s="48">
        <f t="shared" si="314"/>
        <v>311</v>
      </c>
      <c r="B1038" s="49" t="str">
        <f t="shared" si="343"/>
        <v xml:space="preserve"> </v>
      </c>
      <c r="C1038" s="67" t="str">
        <f t="shared" si="331"/>
        <v xml:space="preserve">  </v>
      </c>
      <c r="D1038" s="67" t="str">
        <f t="shared" si="332"/>
        <v xml:space="preserve">  </v>
      </c>
      <c r="E1038" s="68"/>
      <c r="F1038" s="69"/>
      <c r="G1038" s="70">
        <v>311</v>
      </c>
      <c r="H1038" s="82"/>
      <c r="I1038" s="125"/>
      <c r="J1038" s="126" t="s">
        <v>128</v>
      </c>
      <c r="K1038" s="72">
        <f>SUM(K1039)</f>
        <v>0</v>
      </c>
      <c r="L1038" s="72">
        <f>SUM(L1039)</f>
        <v>0</v>
      </c>
      <c r="M1038" s="225">
        <f>SUM(M1039)</f>
        <v>0</v>
      </c>
      <c r="N1038" s="222"/>
    </row>
    <row r="1039" spans="1:14" x14ac:dyDescent="0.25">
      <c r="A1039" s="48">
        <f t="shared" si="314"/>
        <v>3111</v>
      </c>
      <c r="B1039" s="49" t="str">
        <f t="shared" si="343"/>
        <v xml:space="preserve"> </v>
      </c>
      <c r="C1039" s="67" t="str">
        <f t="shared" si="331"/>
        <v xml:space="preserve">  </v>
      </c>
      <c r="D1039" s="67" t="str">
        <f t="shared" si="332"/>
        <v xml:space="preserve">  </v>
      </c>
      <c r="E1039" s="68" t="s">
        <v>260</v>
      </c>
      <c r="F1039" s="69">
        <v>11</v>
      </c>
      <c r="G1039" s="70">
        <v>3111</v>
      </c>
      <c r="H1039" s="71"/>
      <c r="I1039" s="83">
        <v>1736</v>
      </c>
      <c r="J1039" s="126" t="s">
        <v>130</v>
      </c>
      <c r="K1039" s="116"/>
      <c r="L1039" s="116"/>
      <c r="M1039" s="228">
        <f t="shared" ref="M1039" si="352">K1039+L1039</f>
        <v>0</v>
      </c>
      <c r="N1039" s="222">
        <v>111</v>
      </c>
    </row>
    <row r="1040" spans="1:14" x14ac:dyDescent="0.25">
      <c r="B1040" s="49" t="str">
        <f t="shared" si="343"/>
        <v xml:space="preserve"> </v>
      </c>
      <c r="C1040" s="67"/>
      <c r="D1040" s="67"/>
      <c r="E1040" s="68"/>
      <c r="F1040" s="69"/>
      <c r="G1040" s="70">
        <v>313</v>
      </c>
      <c r="H1040" s="91"/>
      <c r="I1040" s="125"/>
      <c r="J1040" s="126" t="s">
        <v>132</v>
      </c>
      <c r="K1040" s="72">
        <f>SUM(K1041:K1041)</f>
        <v>0</v>
      </c>
      <c r="L1040" s="72">
        <f>SUM(L1041:L1041)</f>
        <v>0</v>
      </c>
      <c r="M1040" s="225">
        <f>SUM(M1041:M1041)</f>
        <v>0</v>
      </c>
      <c r="N1040" s="222"/>
    </row>
    <row r="1041" spans="1:14" ht="25.5" x14ac:dyDescent="0.25">
      <c r="A1041" s="48">
        <f t="shared" si="314"/>
        <v>3132</v>
      </c>
      <c r="B1041" s="49" t="str">
        <f t="shared" si="343"/>
        <v xml:space="preserve"> </v>
      </c>
      <c r="C1041" s="67" t="str">
        <f t="shared" si="331"/>
        <v xml:space="preserve">  </v>
      </c>
      <c r="D1041" s="67" t="str">
        <f t="shared" si="332"/>
        <v xml:space="preserve">  </v>
      </c>
      <c r="E1041" s="68" t="s">
        <v>260</v>
      </c>
      <c r="F1041" s="69">
        <v>11</v>
      </c>
      <c r="G1041" s="70">
        <v>3132</v>
      </c>
      <c r="H1041" s="82"/>
      <c r="I1041" s="83">
        <v>1737</v>
      </c>
      <c r="J1041" s="126" t="s">
        <v>133</v>
      </c>
      <c r="K1041" s="116"/>
      <c r="L1041" s="116"/>
      <c r="M1041" s="228">
        <f t="shared" ref="M1041" si="353">K1041+L1041</f>
        <v>0</v>
      </c>
      <c r="N1041" s="222">
        <v>111</v>
      </c>
    </row>
    <row r="1042" spans="1:14" x14ac:dyDescent="0.25">
      <c r="A1042" s="48">
        <f t="shared" si="314"/>
        <v>32</v>
      </c>
      <c r="B1042" s="49" t="str">
        <f t="shared" si="343"/>
        <v xml:space="preserve"> </v>
      </c>
      <c r="C1042" s="67" t="str">
        <f t="shared" si="331"/>
        <v xml:space="preserve">  </v>
      </c>
      <c r="D1042" s="67" t="str">
        <f t="shared" si="332"/>
        <v xml:space="preserve">  </v>
      </c>
      <c r="E1042" s="68"/>
      <c r="F1042" s="69"/>
      <c r="G1042" s="70">
        <v>32</v>
      </c>
      <c r="H1042" s="82"/>
      <c r="I1042" s="125"/>
      <c r="J1042" s="126" t="s">
        <v>134</v>
      </c>
      <c r="K1042" s="72">
        <f>SUM(K1043,K1046,K1048,K1050)</f>
        <v>0</v>
      </c>
      <c r="L1042" s="72">
        <f>SUM(L1043,L1046,L1048,L1050)</f>
        <v>0</v>
      </c>
      <c r="M1042" s="225">
        <f>SUM(M1043,M1046,M1048,M1050)</f>
        <v>0</v>
      </c>
      <c r="N1042" s="222"/>
    </row>
    <row r="1043" spans="1:14" x14ac:dyDescent="0.25">
      <c r="A1043" s="48">
        <f t="shared" si="314"/>
        <v>322</v>
      </c>
      <c r="B1043" s="49" t="str">
        <f t="shared" si="343"/>
        <v xml:space="preserve"> </v>
      </c>
      <c r="C1043" s="67" t="str">
        <f t="shared" si="331"/>
        <v xml:space="preserve">  </v>
      </c>
      <c r="D1043" s="67" t="str">
        <f t="shared" si="332"/>
        <v xml:space="preserve">  </v>
      </c>
      <c r="E1043" s="68"/>
      <c r="F1043" s="69"/>
      <c r="G1043" s="70">
        <v>322</v>
      </c>
      <c r="H1043" s="82"/>
      <c r="I1043" s="125"/>
      <c r="J1043" s="126" t="s">
        <v>140</v>
      </c>
      <c r="K1043" s="72">
        <f>SUM(K1044:K1045)</f>
        <v>0</v>
      </c>
      <c r="L1043" s="72">
        <f>SUM(L1044:L1045)</f>
        <v>0</v>
      </c>
      <c r="M1043" s="225">
        <f>SUM(M1044:M1045)</f>
        <v>0</v>
      </c>
      <c r="N1043" s="222"/>
    </row>
    <row r="1044" spans="1:14" ht="25.5" x14ac:dyDescent="0.25">
      <c r="A1044" s="48">
        <f t="shared" si="314"/>
        <v>3221</v>
      </c>
      <c r="B1044" s="49">
        <f t="shared" si="343"/>
        <v>11</v>
      </c>
      <c r="C1044" s="67" t="str">
        <f t="shared" si="331"/>
        <v>096</v>
      </c>
      <c r="D1044" s="67" t="str">
        <f t="shared" si="332"/>
        <v>0960</v>
      </c>
      <c r="E1044" s="68" t="s">
        <v>260</v>
      </c>
      <c r="F1044" s="69">
        <v>11</v>
      </c>
      <c r="G1044" s="70">
        <v>3221</v>
      </c>
      <c r="H1044" s="83">
        <v>1323</v>
      </c>
      <c r="I1044" s="83">
        <v>1738</v>
      </c>
      <c r="J1044" s="126" t="s">
        <v>141</v>
      </c>
      <c r="K1044" s="116"/>
      <c r="L1044" s="116"/>
      <c r="M1044" s="228">
        <f t="shared" ref="M1044:M1052" si="354">K1044+L1044</f>
        <v>0</v>
      </c>
      <c r="N1044" s="222">
        <v>111</v>
      </c>
    </row>
    <row r="1045" spans="1:14" x14ac:dyDescent="0.25">
      <c r="A1045" s="48">
        <f t="shared" si="314"/>
        <v>3222</v>
      </c>
      <c r="B1045" s="49">
        <f t="shared" si="343"/>
        <v>11</v>
      </c>
      <c r="C1045" s="67" t="str">
        <f t="shared" si="331"/>
        <v>096</v>
      </c>
      <c r="D1045" s="67" t="str">
        <f t="shared" si="332"/>
        <v>0960</v>
      </c>
      <c r="E1045" s="68" t="s">
        <v>260</v>
      </c>
      <c r="F1045" s="69">
        <v>11</v>
      </c>
      <c r="G1045" s="70">
        <v>3222</v>
      </c>
      <c r="H1045" s="83">
        <v>1324</v>
      </c>
      <c r="I1045" s="83">
        <v>1739</v>
      </c>
      <c r="J1045" s="126" t="s">
        <v>142</v>
      </c>
      <c r="K1045" s="116"/>
      <c r="L1045" s="116"/>
      <c r="M1045" s="228">
        <f t="shared" si="354"/>
        <v>0</v>
      </c>
      <c r="N1045" s="222">
        <v>111</v>
      </c>
    </row>
    <row r="1046" spans="1:14" x14ac:dyDescent="0.25">
      <c r="A1046" s="48">
        <f t="shared" si="314"/>
        <v>323</v>
      </c>
      <c r="B1046" s="49" t="str">
        <f t="shared" si="343"/>
        <v xml:space="preserve"> </v>
      </c>
      <c r="C1046" s="67" t="str">
        <f t="shared" si="331"/>
        <v xml:space="preserve">  </v>
      </c>
      <c r="D1046" s="67" t="str">
        <f t="shared" si="332"/>
        <v xml:space="preserve">  </v>
      </c>
      <c r="E1046" s="68"/>
      <c r="F1046" s="69"/>
      <c r="G1046" s="70">
        <v>323</v>
      </c>
      <c r="H1046" s="82"/>
      <c r="I1046" s="125"/>
      <c r="J1046" s="126" t="s">
        <v>145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x14ac:dyDescent="0.25">
      <c r="A1047" s="48">
        <f t="shared" si="314"/>
        <v>3237</v>
      </c>
      <c r="B1047" s="49">
        <f t="shared" si="343"/>
        <v>11</v>
      </c>
      <c r="C1047" s="67" t="str">
        <f t="shared" si="331"/>
        <v>096</v>
      </c>
      <c r="D1047" s="67" t="str">
        <f t="shared" si="332"/>
        <v>0960</v>
      </c>
      <c r="E1047" s="68" t="s">
        <v>260</v>
      </c>
      <c r="F1047" s="69">
        <v>11</v>
      </c>
      <c r="G1047" s="70">
        <v>3237</v>
      </c>
      <c r="H1047" s="83">
        <v>1325</v>
      </c>
      <c r="I1047" s="83">
        <v>1740</v>
      </c>
      <c r="J1047" s="126" t="s">
        <v>173</v>
      </c>
      <c r="K1047" s="116"/>
      <c r="L1047" s="116"/>
      <c r="M1047" s="228">
        <f t="shared" si="354"/>
        <v>0</v>
      </c>
      <c r="N1047" s="222">
        <v>111</v>
      </c>
    </row>
    <row r="1048" spans="1:14" ht="25.5" x14ac:dyDescent="0.25">
      <c r="A1048" s="48">
        <f>G1048</f>
        <v>324</v>
      </c>
      <c r="B1048" s="49">
        <f t="shared" si="343"/>
        <v>0</v>
      </c>
      <c r="C1048" s="67" t="str">
        <f t="shared" si="331"/>
        <v/>
      </c>
      <c r="D1048" s="67" t="str">
        <f t="shared" si="332"/>
        <v/>
      </c>
      <c r="E1048" s="68"/>
      <c r="F1048" s="69"/>
      <c r="G1048" s="70">
        <v>324</v>
      </c>
      <c r="H1048" s="85">
        <v>1742</v>
      </c>
      <c r="I1048" s="125"/>
      <c r="J1048" s="126" t="s">
        <v>155</v>
      </c>
      <c r="K1048" s="72">
        <f>SUM(K1049)</f>
        <v>0</v>
      </c>
      <c r="L1048" s="72">
        <f>SUM(L1049)</f>
        <v>0</v>
      </c>
      <c r="M1048" s="225">
        <f>SUM(M1049)</f>
        <v>0</v>
      </c>
      <c r="N1048" s="222"/>
    </row>
    <row r="1049" spans="1:14" ht="25.5" x14ac:dyDescent="0.25">
      <c r="A1049" s="48">
        <f t="shared" si="314"/>
        <v>3241</v>
      </c>
      <c r="B1049" s="49">
        <f t="shared" si="343"/>
        <v>11</v>
      </c>
      <c r="C1049" s="67" t="str">
        <f t="shared" si="331"/>
        <v>096</v>
      </c>
      <c r="D1049" s="67" t="str">
        <f t="shared" si="332"/>
        <v>0960</v>
      </c>
      <c r="E1049" s="68" t="s">
        <v>260</v>
      </c>
      <c r="F1049" s="69">
        <v>11</v>
      </c>
      <c r="G1049" s="70">
        <v>3241</v>
      </c>
      <c r="H1049" s="83">
        <v>1326</v>
      </c>
      <c r="I1049" s="83">
        <v>1741</v>
      </c>
      <c r="J1049" s="126" t="s">
        <v>155</v>
      </c>
      <c r="K1049" s="116"/>
      <c r="L1049" s="116"/>
      <c r="M1049" s="228">
        <f t="shared" si="354"/>
        <v>0</v>
      </c>
      <c r="N1049" s="222">
        <v>111</v>
      </c>
    </row>
    <row r="1050" spans="1:14" ht="25.5" x14ac:dyDescent="0.25">
      <c r="A1050" s="48">
        <f t="shared" ref="A1050:A1073" si="355">G1050</f>
        <v>329</v>
      </c>
      <c r="B1050" s="49" t="str">
        <f t="shared" si="343"/>
        <v xml:space="preserve"> </v>
      </c>
      <c r="C1050" s="67" t="str">
        <f t="shared" si="331"/>
        <v xml:space="preserve">  </v>
      </c>
      <c r="D1050" s="67" t="str">
        <f t="shared" si="332"/>
        <v xml:space="preserve">  </v>
      </c>
      <c r="E1050" s="68"/>
      <c r="F1050" s="69"/>
      <c r="G1050" s="70">
        <v>329</v>
      </c>
      <c r="H1050" s="82"/>
      <c r="I1050" s="125"/>
      <c r="J1050" s="126" t="s">
        <v>156</v>
      </c>
      <c r="K1050" s="72">
        <f>SUM(K1051:K1052)</f>
        <v>0</v>
      </c>
      <c r="L1050" s="72">
        <f>SUM(L1051:L1052)</f>
        <v>0</v>
      </c>
      <c r="M1050" s="225">
        <f>SUM(M1051:M1052)</f>
        <v>0</v>
      </c>
      <c r="N1050" s="222"/>
    </row>
    <row r="1051" spans="1:14" x14ac:dyDescent="0.25">
      <c r="A1051" s="48">
        <f t="shared" si="355"/>
        <v>3293</v>
      </c>
      <c r="B1051" s="49">
        <f t="shared" si="343"/>
        <v>11</v>
      </c>
      <c r="C1051" s="67" t="str">
        <f t="shared" si="331"/>
        <v>096</v>
      </c>
      <c r="D1051" s="67" t="str">
        <f t="shared" si="332"/>
        <v>0960</v>
      </c>
      <c r="E1051" s="68" t="s">
        <v>260</v>
      </c>
      <c r="F1051" s="69">
        <v>11</v>
      </c>
      <c r="G1051" s="70">
        <v>3293</v>
      </c>
      <c r="H1051" s="83">
        <v>1327</v>
      </c>
      <c r="I1051" s="83">
        <v>1742</v>
      </c>
      <c r="J1051" s="126" t="s">
        <v>158</v>
      </c>
      <c r="K1051" s="116"/>
      <c r="L1051" s="116"/>
      <c r="M1051" s="228">
        <f t="shared" si="354"/>
        <v>0</v>
      </c>
      <c r="N1051" s="222">
        <v>111</v>
      </c>
    </row>
    <row r="1052" spans="1:14" ht="25.5" x14ac:dyDescent="0.25">
      <c r="A1052" s="48">
        <f>G1052</f>
        <v>3299</v>
      </c>
      <c r="B1052" s="49">
        <f t="shared" si="343"/>
        <v>11</v>
      </c>
      <c r="C1052" s="67" t="str">
        <f t="shared" si="331"/>
        <v>096</v>
      </c>
      <c r="D1052" s="67" t="str">
        <f t="shared" si="332"/>
        <v>0960</v>
      </c>
      <c r="E1052" s="68" t="s">
        <v>260</v>
      </c>
      <c r="F1052" s="69">
        <v>11</v>
      </c>
      <c r="G1052" s="70">
        <v>3299</v>
      </c>
      <c r="H1052" s="83">
        <v>1328</v>
      </c>
      <c r="I1052" s="83">
        <v>1743</v>
      </c>
      <c r="J1052" s="126" t="s">
        <v>156</v>
      </c>
      <c r="K1052" s="116"/>
      <c r="L1052" s="116"/>
      <c r="M1052" s="228">
        <f t="shared" si="354"/>
        <v>0</v>
      </c>
      <c r="N1052" s="222">
        <v>111</v>
      </c>
    </row>
    <row r="1053" spans="1:14" x14ac:dyDescent="0.25">
      <c r="A1053" s="48">
        <f t="shared" si="355"/>
        <v>0</v>
      </c>
      <c r="B1053" s="49">
        <f t="shared" si="343"/>
        <v>0</v>
      </c>
      <c r="C1053" s="67" t="str">
        <f t="shared" si="331"/>
        <v/>
      </c>
      <c r="D1053" s="67" t="str">
        <f t="shared" si="332"/>
        <v/>
      </c>
      <c r="E1053" s="68"/>
      <c r="F1053" s="69"/>
      <c r="G1053" s="70"/>
      <c r="H1053" s="83">
        <v>1329</v>
      </c>
      <c r="I1053" s="125"/>
      <c r="J1053" s="126"/>
      <c r="K1053" s="72"/>
      <c r="L1053" s="72"/>
      <c r="M1053" s="225"/>
      <c r="N1053" s="222"/>
    </row>
    <row r="1054" spans="1:14" x14ac:dyDescent="0.25">
      <c r="A1054" s="48" t="str">
        <f t="shared" si="355"/>
        <v>T 1207 06</v>
      </c>
      <c r="B1054" s="49" t="str">
        <f t="shared" si="343"/>
        <v xml:space="preserve"> </v>
      </c>
      <c r="C1054" s="67" t="str">
        <f t="shared" si="331"/>
        <v xml:space="preserve">  </v>
      </c>
      <c r="D1054" s="67" t="str">
        <f t="shared" si="332"/>
        <v xml:space="preserve">  </v>
      </c>
      <c r="E1054" s="137" t="s">
        <v>194</v>
      </c>
      <c r="F1054" s="69"/>
      <c r="G1054" s="80" t="s">
        <v>263</v>
      </c>
      <c r="H1054" s="82"/>
      <c r="I1054" s="122"/>
      <c r="J1054" s="123" t="s">
        <v>264</v>
      </c>
      <c r="K1054" s="81">
        <f>SUM(K1056)</f>
        <v>0</v>
      </c>
      <c r="L1054" s="81">
        <f>SUM(L1056)</f>
        <v>0</v>
      </c>
      <c r="M1054" s="229">
        <f>SUM(M1056)</f>
        <v>0</v>
      </c>
      <c r="N1054" s="218"/>
    </row>
    <row r="1055" spans="1:14" ht="25.5" x14ac:dyDescent="0.25">
      <c r="A1055" s="48">
        <f t="shared" si="355"/>
        <v>11</v>
      </c>
      <c r="B1055" s="49">
        <f t="shared" si="343"/>
        <v>0</v>
      </c>
      <c r="C1055" s="67" t="str">
        <f t="shared" si="331"/>
        <v/>
      </c>
      <c r="D1055" s="67" t="str">
        <f t="shared" si="332"/>
        <v/>
      </c>
      <c r="E1055" s="134"/>
      <c r="F1055" s="69"/>
      <c r="G1055" s="90">
        <v>11</v>
      </c>
      <c r="H1055" s="83">
        <v>1330</v>
      </c>
      <c r="I1055" s="88"/>
      <c r="J1055" s="124" t="s">
        <v>102</v>
      </c>
      <c r="K1055" s="89">
        <f>SUMIF($F1056:$F1067,$G1055,K1056:K1067)</f>
        <v>0</v>
      </c>
      <c r="L1055" s="89">
        <f>SUMIF($F1056:$F1067,$G1055,L1056:L1067)</f>
        <v>0</v>
      </c>
      <c r="M1055" s="224">
        <f>SUMIF($F1056:$F1067,$G1055,M1056:M1067)</f>
        <v>0</v>
      </c>
      <c r="N1055" s="218"/>
    </row>
    <row r="1056" spans="1:14" x14ac:dyDescent="0.25">
      <c r="A1056" s="48">
        <f t="shared" si="355"/>
        <v>3</v>
      </c>
      <c r="B1056" s="49">
        <f t="shared" si="343"/>
        <v>0</v>
      </c>
      <c r="C1056" s="67" t="str">
        <f t="shared" si="331"/>
        <v/>
      </c>
      <c r="D1056" s="67" t="str">
        <f t="shared" si="332"/>
        <v/>
      </c>
      <c r="E1056" s="68"/>
      <c r="F1056" s="69"/>
      <c r="G1056" s="70">
        <v>3</v>
      </c>
      <c r="H1056" s="83">
        <v>1331</v>
      </c>
      <c r="I1056" s="125"/>
      <c r="J1056" s="126" t="s">
        <v>126</v>
      </c>
      <c r="K1056" s="72">
        <f>SUM(K1057,K1064)</f>
        <v>0</v>
      </c>
      <c r="L1056" s="72">
        <f>SUM(L1057,L1064)</f>
        <v>0</v>
      </c>
      <c r="M1056" s="225">
        <f>SUM(M1057,M1064)</f>
        <v>0</v>
      </c>
      <c r="N1056" s="222"/>
    </row>
    <row r="1057" spans="1:14" x14ac:dyDescent="0.25">
      <c r="A1057" s="48">
        <f t="shared" si="355"/>
        <v>32</v>
      </c>
      <c r="B1057" s="49">
        <f t="shared" si="343"/>
        <v>0</v>
      </c>
      <c r="C1057" s="67" t="str">
        <f t="shared" si="331"/>
        <v/>
      </c>
      <c r="D1057" s="67" t="str">
        <f t="shared" si="332"/>
        <v/>
      </c>
      <c r="E1057" s="68"/>
      <c r="F1057" s="69"/>
      <c r="G1057" s="70">
        <v>32</v>
      </c>
      <c r="H1057" s="83">
        <v>1332</v>
      </c>
      <c r="I1057" s="125"/>
      <c r="J1057" s="126" t="s">
        <v>134</v>
      </c>
      <c r="K1057" s="72">
        <f>SUM(K1058,K1062)</f>
        <v>0</v>
      </c>
      <c r="L1057" s="72">
        <f>SUM(L1058,L1062)</f>
        <v>0</v>
      </c>
      <c r="M1057" s="225">
        <f>SUM(M1058,M1062)</f>
        <v>0</v>
      </c>
      <c r="N1057" s="222"/>
    </row>
    <row r="1058" spans="1:14" x14ac:dyDescent="0.25">
      <c r="A1058" s="48">
        <f t="shared" si="355"/>
        <v>323</v>
      </c>
      <c r="B1058" s="49" t="str">
        <f t="shared" si="343"/>
        <v xml:space="preserve"> </v>
      </c>
      <c r="C1058" s="67" t="str">
        <f t="shared" si="331"/>
        <v xml:space="preserve">  </v>
      </c>
      <c r="D1058" s="67" t="str">
        <f t="shared" si="332"/>
        <v xml:space="preserve">  </v>
      </c>
      <c r="E1058" s="68"/>
      <c r="F1058" s="69"/>
      <c r="G1058" s="70">
        <v>323</v>
      </c>
      <c r="H1058" s="82"/>
      <c r="I1058" s="125"/>
      <c r="J1058" s="126" t="s">
        <v>145</v>
      </c>
      <c r="K1058" s="72">
        <f>SUM(K1059:K1061)</f>
        <v>0</v>
      </c>
      <c r="L1058" s="72">
        <f>SUM(L1059:L1061)</f>
        <v>0</v>
      </c>
      <c r="M1058" s="225">
        <f>SUM(M1059:M1061)</f>
        <v>0</v>
      </c>
      <c r="N1058" s="222"/>
    </row>
    <row r="1059" spans="1:14" ht="25.5" x14ac:dyDescent="0.25">
      <c r="A1059" s="48">
        <f t="shared" si="355"/>
        <v>3232</v>
      </c>
      <c r="B1059" s="49" t="str">
        <f t="shared" si="343"/>
        <v xml:space="preserve"> </v>
      </c>
      <c r="C1059" s="67" t="str">
        <f t="shared" si="331"/>
        <v xml:space="preserve">  </v>
      </c>
      <c r="D1059" s="67" t="str">
        <f t="shared" si="332"/>
        <v xml:space="preserve">  </v>
      </c>
      <c r="E1059" s="137" t="s">
        <v>194</v>
      </c>
      <c r="F1059" s="69">
        <v>11</v>
      </c>
      <c r="G1059" s="70">
        <v>3232</v>
      </c>
      <c r="H1059" s="71"/>
      <c r="I1059" s="83">
        <v>1744</v>
      </c>
      <c r="J1059" s="126" t="s">
        <v>147</v>
      </c>
      <c r="K1059" s="116"/>
      <c r="L1059" s="116"/>
      <c r="M1059" s="228">
        <f t="shared" ref="M1059:M1061" si="356">K1059+L1059</f>
        <v>0</v>
      </c>
      <c r="N1059" s="218">
        <v>111</v>
      </c>
    </row>
    <row r="1060" spans="1:14" x14ac:dyDescent="0.25">
      <c r="B1060" s="49" t="str">
        <f t="shared" si="343"/>
        <v xml:space="preserve"> </v>
      </c>
      <c r="C1060" s="67"/>
      <c r="D1060" s="67"/>
      <c r="E1060" s="137" t="s">
        <v>194</v>
      </c>
      <c r="F1060" s="69">
        <v>11</v>
      </c>
      <c r="G1060" s="70">
        <v>3237</v>
      </c>
      <c r="H1060" s="91"/>
      <c r="I1060" s="83">
        <v>1745</v>
      </c>
      <c r="J1060" s="126" t="s">
        <v>173</v>
      </c>
      <c r="K1060" s="116"/>
      <c r="L1060" s="116"/>
      <c r="M1060" s="228">
        <f t="shared" si="356"/>
        <v>0</v>
      </c>
      <c r="N1060" s="222">
        <v>111</v>
      </c>
    </row>
    <row r="1061" spans="1:14" x14ac:dyDescent="0.25">
      <c r="A1061" s="48">
        <f t="shared" si="355"/>
        <v>3239</v>
      </c>
      <c r="B1061" s="49" t="str">
        <f t="shared" si="343"/>
        <v xml:space="preserve"> </v>
      </c>
      <c r="C1061" s="67" t="str">
        <f t="shared" si="331"/>
        <v xml:space="preserve">  </v>
      </c>
      <c r="D1061" s="67" t="str">
        <f t="shared" si="332"/>
        <v xml:space="preserve">  </v>
      </c>
      <c r="E1061" s="137" t="s">
        <v>194</v>
      </c>
      <c r="F1061" s="69">
        <v>11</v>
      </c>
      <c r="G1061" s="70">
        <v>3239</v>
      </c>
      <c r="H1061" s="82"/>
      <c r="I1061" s="83">
        <v>1746</v>
      </c>
      <c r="J1061" s="126" t="s">
        <v>154</v>
      </c>
      <c r="K1061" s="116"/>
      <c r="L1061" s="116"/>
      <c r="M1061" s="228">
        <f t="shared" si="356"/>
        <v>0</v>
      </c>
      <c r="N1061" s="222">
        <v>111</v>
      </c>
    </row>
    <row r="1062" spans="1:14" ht="25.5" x14ac:dyDescent="0.25">
      <c r="A1062" s="48">
        <f t="shared" si="355"/>
        <v>329</v>
      </c>
      <c r="B1062" s="49" t="str">
        <f t="shared" si="343"/>
        <v xml:space="preserve"> </v>
      </c>
      <c r="C1062" s="67" t="str">
        <f t="shared" si="331"/>
        <v xml:space="preserve">  </v>
      </c>
      <c r="D1062" s="67" t="str">
        <f t="shared" si="332"/>
        <v xml:space="preserve">  </v>
      </c>
      <c r="E1062" s="68"/>
      <c r="F1062" s="69"/>
      <c r="G1062" s="70">
        <v>329</v>
      </c>
      <c r="H1062" s="82"/>
      <c r="I1062" s="125"/>
      <c r="J1062" s="126" t="s">
        <v>156</v>
      </c>
      <c r="K1062" s="72">
        <f>SUM(K1063)</f>
        <v>0</v>
      </c>
      <c r="L1062" s="72">
        <f>SUM(L1063)</f>
        <v>0</v>
      </c>
      <c r="M1062" s="225">
        <f>SUM(M1063)</f>
        <v>0</v>
      </c>
      <c r="N1062" s="222"/>
    </row>
    <row r="1063" spans="1:14" ht="25.5" x14ac:dyDescent="0.25">
      <c r="A1063" s="48">
        <f t="shared" si="355"/>
        <v>3299</v>
      </c>
      <c r="B1063" s="49" t="str">
        <f t="shared" si="343"/>
        <v xml:space="preserve"> </v>
      </c>
      <c r="C1063" s="67" t="str">
        <f t="shared" ref="C1063:C1066" si="357">IF(H1063&gt;0,LEFT(E1063,3),"  ")</f>
        <v xml:space="preserve">  </v>
      </c>
      <c r="D1063" s="67" t="str">
        <f t="shared" ref="D1063:D1066" si="358">IF(H1063&gt;0,LEFT(E1063,4),"  ")</f>
        <v xml:space="preserve">  </v>
      </c>
      <c r="E1063" s="137" t="s">
        <v>194</v>
      </c>
      <c r="F1063" s="69">
        <v>11</v>
      </c>
      <c r="G1063" s="70">
        <v>3299</v>
      </c>
      <c r="H1063" s="82"/>
      <c r="I1063" s="83">
        <v>1747</v>
      </c>
      <c r="J1063" s="126" t="s">
        <v>156</v>
      </c>
      <c r="K1063" s="116"/>
      <c r="L1063" s="116"/>
      <c r="M1063" s="228">
        <f t="shared" ref="M1063" si="359">K1063+L1063</f>
        <v>0</v>
      </c>
      <c r="N1063" s="222">
        <v>111</v>
      </c>
    </row>
    <row r="1064" spans="1:14" x14ac:dyDescent="0.25">
      <c r="A1064" s="48">
        <f t="shared" si="355"/>
        <v>38</v>
      </c>
      <c r="B1064" s="49">
        <f t="shared" si="343"/>
        <v>0</v>
      </c>
      <c r="C1064" s="67" t="str">
        <f t="shared" si="357"/>
        <v/>
      </c>
      <c r="D1064" s="67" t="str">
        <f t="shared" si="358"/>
        <v/>
      </c>
      <c r="E1064" s="68"/>
      <c r="F1064" s="69"/>
      <c r="G1064" s="70">
        <v>38</v>
      </c>
      <c r="H1064" s="83">
        <v>1333</v>
      </c>
      <c r="I1064" s="125"/>
      <c r="J1064" s="126" t="s">
        <v>174</v>
      </c>
      <c r="K1064" s="72">
        <f t="shared" ref="K1064:K1065" si="360">SUM(K1065)</f>
        <v>0</v>
      </c>
      <c r="L1064" s="72">
        <f t="shared" ref="L1064:M1065" si="361">SUM(L1065)</f>
        <v>0</v>
      </c>
      <c r="M1064" s="225">
        <f t="shared" si="361"/>
        <v>0</v>
      </c>
      <c r="N1064" s="222"/>
    </row>
    <row r="1065" spans="1:14" x14ac:dyDescent="0.25">
      <c r="A1065" s="48">
        <f t="shared" si="355"/>
        <v>381</v>
      </c>
      <c r="B1065" s="49" t="str">
        <f t="shared" si="343"/>
        <v xml:space="preserve"> </v>
      </c>
      <c r="C1065" s="67" t="str">
        <f t="shared" si="357"/>
        <v xml:space="preserve">  </v>
      </c>
      <c r="D1065" s="67" t="str">
        <f t="shared" si="358"/>
        <v xml:space="preserve">  </v>
      </c>
      <c r="E1065" s="68"/>
      <c r="F1065" s="69"/>
      <c r="G1065" s="70">
        <v>381</v>
      </c>
      <c r="H1065" s="82"/>
      <c r="I1065" s="125"/>
      <c r="J1065" s="126" t="s">
        <v>49</v>
      </c>
      <c r="K1065" s="72">
        <f t="shared" si="360"/>
        <v>0</v>
      </c>
      <c r="L1065" s="72">
        <f t="shared" si="361"/>
        <v>0</v>
      </c>
      <c r="M1065" s="225">
        <f t="shared" si="361"/>
        <v>0</v>
      </c>
      <c r="N1065" s="222"/>
    </row>
    <row r="1066" spans="1:14" x14ac:dyDescent="0.25">
      <c r="A1066" s="48">
        <f t="shared" si="355"/>
        <v>3811</v>
      </c>
      <c r="B1066" s="49" t="str">
        <f t="shared" si="343"/>
        <v xml:space="preserve"> </v>
      </c>
      <c r="C1066" s="67" t="str">
        <f t="shared" si="357"/>
        <v xml:space="preserve">  </v>
      </c>
      <c r="D1066" s="67" t="str">
        <f t="shared" si="358"/>
        <v xml:space="preserve">  </v>
      </c>
      <c r="E1066" s="137" t="s">
        <v>194</v>
      </c>
      <c r="F1066" s="69">
        <v>11</v>
      </c>
      <c r="G1066" s="70">
        <v>3811</v>
      </c>
      <c r="H1066" s="71"/>
      <c r="I1066" s="83">
        <v>1748</v>
      </c>
      <c r="J1066" s="126" t="s">
        <v>228</v>
      </c>
      <c r="K1066" s="116"/>
      <c r="L1066" s="116"/>
      <c r="M1066" s="228">
        <f t="shared" ref="M1066" si="362">K1066+L1066</f>
        <v>0</v>
      </c>
      <c r="N1066" s="222">
        <v>111</v>
      </c>
    </row>
    <row r="1067" spans="1:14" x14ac:dyDescent="0.25">
      <c r="B1067" s="49" t="str">
        <f t="shared" si="343"/>
        <v xml:space="preserve"> </v>
      </c>
      <c r="C1067" s="67"/>
      <c r="D1067" s="67"/>
      <c r="E1067" s="68"/>
      <c r="F1067" s="69"/>
      <c r="G1067" s="70"/>
      <c r="H1067" s="91"/>
      <c r="I1067" s="125"/>
      <c r="J1067" s="126"/>
      <c r="K1067" s="72"/>
      <c r="L1067" s="72"/>
      <c r="M1067" s="225"/>
      <c r="N1067" s="218"/>
    </row>
    <row r="1068" spans="1:14" ht="38.25" x14ac:dyDescent="0.25">
      <c r="A1068" s="48" t="str">
        <f t="shared" si="355"/>
        <v>T 1207 16</v>
      </c>
      <c r="B1068" s="49" t="str">
        <f t="shared" si="343"/>
        <v xml:space="preserve"> </v>
      </c>
      <c r="C1068" s="67" t="str">
        <f t="shared" ref="C1068:C1073" si="363">IF(H1068&gt;0,LEFT(E1068,3),"  ")</f>
        <v xml:space="preserve">  </v>
      </c>
      <c r="D1068" s="67" t="str">
        <f t="shared" ref="D1068:D1073" si="364">IF(H1068&gt;0,LEFT(E1068,4),"  ")</f>
        <v xml:space="preserve">  </v>
      </c>
      <c r="E1068" s="132" t="s">
        <v>194</v>
      </c>
      <c r="F1068" s="69"/>
      <c r="G1068" s="80" t="s">
        <v>265</v>
      </c>
      <c r="H1068" s="82"/>
      <c r="I1068" s="122"/>
      <c r="J1068" s="129" t="s">
        <v>266</v>
      </c>
      <c r="K1068" s="81">
        <f>SUM(K1071)</f>
        <v>0</v>
      </c>
      <c r="L1068" s="81">
        <f>SUM(L1071)</f>
        <v>0</v>
      </c>
      <c r="M1068" s="229">
        <f>SUM(M1071)</f>
        <v>0</v>
      </c>
      <c r="N1068" s="222"/>
    </row>
    <row r="1069" spans="1:14" ht="25.5" x14ac:dyDescent="0.25">
      <c r="A1069" s="48">
        <f t="shared" si="355"/>
        <v>11</v>
      </c>
      <c r="B1069" s="49" t="str">
        <f t="shared" si="343"/>
        <v xml:space="preserve"> </v>
      </c>
      <c r="C1069" s="67" t="str">
        <f t="shared" si="363"/>
        <v xml:space="preserve">  </v>
      </c>
      <c r="D1069" s="67" t="str">
        <f t="shared" si="364"/>
        <v xml:space="preserve">  </v>
      </c>
      <c r="E1069" s="134"/>
      <c r="F1069" s="69"/>
      <c r="G1069" s="90">
        <v>11</v>
      </c>
      <c r="H1069" s="82"/>
      <c r="I1069" s="88"/>
      <c r="J1069" s="124" t="s">
        <v>102</v>
      </c>
      <c r="K1069" s="89">
        <f t="shared" ref="K1069:K1070" si="365">SUMIF($F1071:$F1086,$G1069,K1071:K1086)</f>
        <v>0</v>
      </c>
      <c r="L1069" s="89">
        <f t="shared" ref="L1069:M1070" si="366">SUMIF($F1071:$F1086,$G1069,L1071:L1086)</f>
        <v>0</v>
      </c>
      <c r="M1069" s="224">
        <f t="shared" si="366"/>
        <v>0</v>
      </c>
      <c r="N1069" s="222"/>
    </row>
    <row r="1070" spans="1:14" ht="25.5" x14ac:dyDescent="0.25">
      <c r="A1070" s="48">
        <f t="shared" si="355"/>
        <v>51</v>
      </c>
      <c r="B1070" s="49" t="str">
        <f t="shared" si="343"/>
        <v xml:space="preserve"> </v>
      </c>
      <c r="C1070" s="67" t="str">
        <f t="shared" si="363"/>
        <v xml:space="preserve">  </v>
      </c>
      <c r="D1070" s="67" t="str">
        <f t="shared" si="364"/>
        <v xml:space="preserve">  </v>
      </c>
      <c r="E1070" s="134"/>
      <c r="F1070" s="69"/>
      <c r="G1070" s="90">
        <v>51</v>
      </c>
      <c r="H1070" s="82"/>
      <c r="I1070" s="88"/>
      <c r="J1070" s="124" t="s">
        <v>104</v>
      </c>
      <c r="K1070" s="89">
        <f t="shared" si="365"/>
        <v>0</v>
      </c>
      <c r="L1070" s="89">
        <f t="shared" si="366"/>
        <v>0</v>
      </c>
      <c r="M1070" s="224">
        <f t="shared" si="366"/>
        <v>0</v>
      </c>
      <c r="N1070" s="222"/>
    </row>
    <row r="1071" spans="1:14" x14ac:dyDescent="0.25">
      <c r="A1071" s="48">
        <f t="shared" si="355"/>
        <v>3</v>
      </c>
      <c r="B1071" s="49">
        <f t="shared" si="343"/>
        <v>0</v>
      </c>
      <c r="C1071" s="67" t="str">
        <f t="shared" si="363"/>
        <v/>
      </c>
      <c r="D1071" s="67" t="str">
        <f t="shared" si="364"/>
        <v/>
      </c>
      <c r="E1071" s="68"/>
      <c r="F1071" s="69"/>
      <c r="G1071" s="70">
        <v>3</v>
      </c>
      <c r="H1071" s="83">
        <v>1334</v>
      </c>
      <c r="I1071" s="125"/>
      <c r="J1071" s="126" t="s">
        <v>126</v>
      </c>
      <c r="K1071" s="72">
        <f t="shared" ref="K1071" si="367">SUM(K1072)</f>
        <v>0</v>
      </c>
      <c r="L1071" s="72">
        <f t="shared" ref="L1071:M1071" si="368">SUM(L1072)</f>
        <v>0</v>
      </c>
      <c r="M1071" s="225">
        <f t="shared" si="368"/>
        <v>0</v>
      </c>
      <c r="N1071" s="222"/>
    </row>
    <row r="1072" spans="1:14" x14ac:dyDescent="0.25">
      <c r="A1072" s="48">
        <f t="shared" si="355"/>
        <v>32</v>
      </c>
      <c r="B1072" s="49" t="str">
        <f t="shared" si="343"/>
        <v xml:space="preserve"> </v>
      </c>
      <c r="C1072" s="67" t="str">
        <f t="shared" si="363"/>
        <v xml:space="preserve">  </v>
      </c>
      <c r="D1072" s="67" t="str">
        <f t="shared" si="364"/>
        <v xml:space="preserve">  </v>
      </c>
      <c r="E1072" s="68"/>
      <c r="F1072" s="69"/>
      <c r="G1072" s="70">
        <v>32</v>
      </c>
      <c r="H1072" s="82"/>
      <c r="I1072" s="125"/>
      <c r="J1072" s="126" t="s">
        <v>134</v>
      </c>
      <c r="K1072" s="72">
        <f>SUM(K1073,K1075,K1079,K1083)</f>
        <v>0</v>
      </c>
      <c r="L1072" s="72">
        <f>SUM(L1073,L1075,L1079,L1083)</f>
        <v>0</v>
      </c>
      <c r="M1072" s="225">
        <f>SUM(M1073,M1075,M1079,M1083)</f>
        <v>0</v>
      </c>
      <c r="N1072" s="222"/>
    </row>
    <row r="1073" spans="1:14" x14ac:dyDescent="0.25">
      <c r="A1073" s="48">
        <f t="shared" si="355"/>
        <v>321</v>
      </c>
      <c r="B1073" s="49" t="str">
        <f t="shared" si="343"/>
        <v xml:space="preserve"> </v>
      </c>
      <c r="C1073" s="67" t="str">
        <f t="shared" si="363"/>
        <v xml:space="preserve">  </v>
      </c>
      <c r="D1073" s="67" t="str">
        <f t="shared" si="364"/>
        <v xml:space="preserve">  </v>
      </c>
      <c r="E1073" s="68"/>
      <c r="F1073" s="69"/>
      <c r="G1073" s="70">
        <v>321</v>
      </c>
      <c r="H1073" s="71"/>
      <c r="I1073" s="125"/>
      <c r="J1073" s="126" t="s">
        <v>135</v>
      </c>
      <c r="K1073" s="72">
        <f>SUM(K1074:K1074)</f>
        <v>0</v>
      </c>
      <c r="L1073" s="72">
        <f>SUM(L1074:L1074)</f>
        <v>0</v>
      </c>
      <c r="M1073" s="225">
        <f>SUM(M1074:M1074)</f>
        <v>0</v>
      </c>
      <c r="N1073" s="222"/>
    </row>
    <row r="1074" spans="1:14" x14ac:dyDescent="0.25">
      <c r="B1074" s="49" t="str">
        <f t="shared" si="343"/>
        <v xml:space="preserve"> </v>
      </c>
      <c r="C1074" s="67"/>
      <c r="D1074" s="67"/>
      <c r="E1074" s="68" t="s">
        <v>194</v>
      </c>
      <c r="F1074" s="69">
        <v>11</v>
      </c>
      <c r="G1074" s="70">
        <v>3211</v>
      </c>
      <c r="H1074" s="88"/>
      <c r="I1074" s="83">
        <v>1749</v>
      </c>
      <c r="J1074" s="126" t="s">
        <v>136</v>
      </c>
      <c r="K1074" s="116"/>
      <c r="L1074" s="116"/>
      <c r="M1074" s="228">
        <f t="shared" ref="M1074" si="369">K1074+L1074</f>
        <v>0</v>
      </c>
      <c r="N1074" s="222">
        <v>111</v>
      </c>
    </row>
    <row r="1075" spans="1:14" x14ac:dyDescent="0.25">
      <c r="B1075" s="49" t="str">
        <f t="shared" si="343"/>
        <v xml:space="preserve"> </v>
      </c>
      <c r="C1075" s="67"/>
      <c r="D1075" s="67"/>
      <c r="E1075" s="68"/>
      <c r="F1075" s="69"/>
      <c r="G1075" s="70">
        <v>322</v>
      </c>
      <c r="H1075" s="88"/>
      <c r="I1075" s="125"/>
      <c r="J1075" s="126" t="s">
        <v>140</v>
      </c>
      <c r="K1075" s="72">
        <f>SUM(K1076:K1078)</f>
        <v>0</v>
      </c>
      <c r="L1075" s="72">
        <f>SUM(L1076:L1078)</f>
        <v>0</v>
      </c>
      <c r="M1075" s="225">
        <f>SUM(M1076:M1078)</f>
        <v>0</v>
      </c>
      <c r="N1075" s="222"/>
    </row>
    <row r="1076" spans="1:14" ht="25.5" x14ac:dyDescent="0.25">
      <c r="B1076" s="49" t="str">
        <f t="shared" si="343"/>
        <v xml:space="preserve"> </v>
      </c>
      <c r="C1076" s="67"/>
      <c r="D1076" s="67"/>
      <c r="E1076" s="68" t="s">
        <v>194</v>
      </c>
      <c r="F1076" s="69">
        <v>11</v>
      </c>
      <c r="G1076" s="70">
        <v>3221</v>
      </c>
      <c r="H1076" s="91"/>
      <c r="I1076" s="83">
        <v>1750</v>
      </c>
      <c r="J1076" s="126" t="s">
        <v>141</v>
      </c>
      <c r="K1076" s="116"/>
      <c r="L1076" s="116"/>
      <c r="M1076" s="228">
        <f t="shared" ref="M1076:M1078" si="370">K1076+L1076</f>
        <v>0</v>
      </c>
      <c r="N1076" s="222">
        <v>111</v>
      </c>
    </row>
    <row r="1077" spans="1:14" x14ac:dyDescent="0.25">
      <c r="A1077" s="48">
        <f t="shared" ref="A1077:A1119" si="371">G1077</f>
        <v>3222</v>
      </c>
      <c r="B1077" s="49" t="str">
        <f t="shared" si="343"/>
        <v xml:space="preserve"> </v>
      </c>
      <c r="C1077" s="67" t="str">
        <f t="shared" ref="C1077:C1119" si="372">IF(H1077&gt;0,LEFT(E1077,3),"  ")</f>
        <v xml:space="preserve">  </v>
      </c>
      <c r="D1077" s="67" t="str">
        <f t="shared" ref="D1077:D1119" si="373">IF(H1077&gt;0,LEFT(E1077,4),"  ")</f>
        <v xml:space="preserve">  </v>
      </c>
      <c r="E1077" s="68" t="s">
        <v>194</v>
      </c>
      <c r="F1077" s="69">
        <v>11</v>
      </c>
      <c r="G1077" s="70">
        <v>3222</v>
      </c>
      <c r="H1077" s="82"/>
      <c r="I1077" s="83">
        <v>1751</v>
      </c>
      <c r="J1077" s="126" t="s">
        <v>142</v>
      </c>
      <c r="K1077" s="116"/>
      <c r="L1077" s="116"/>
      <c r="M1077" s="228">
        <f t="shared" si="370"/>
        <v>0</v>
      </c>
      <c r="N1077" s="222">
        <v>111</v>
      </c>
    </row>
    <row r="1078" spans="1:14" x14ac:dyDescent="0.25">
      <c r="A1078" s="48">
        <f t="shared" si="371"/>
        <v>3222</v>
      </c>
      <c r="B1078" s="49" t="str">
        <f t="shared" si="343"/>
        <v xml:space="preserve"> </v>
      </c>
      <c r="C1078" s="67" t="str">
        <f t="shared" si="372"/>
        <v xml:space="preserve">  </v>
      </c>
      <c r="D1078" s="67" t="str">
        <f t="shared" si="373"/>
        <v xml:space="preserve">  </v>
      </c>
      <c r="E1078" s="68" t="s">
        <v>194</v>
      </c>
      <c r="F1078" s="138">
        <v>51</v>
      </c>
      <c r="G1078" s="70">
        <v>3222</v>
      </c>
      <c r="H1078" s="82"/>
      <c r="I1078" s="83">
        <v>1752</v>
      </c>
      <c r="J1078" s="126" t="s">
        <v>142</v>
      </c>
      <c r="K1078" s="116"/>
      <c r="L1078" s="116"/>
      <c r="M1078" s="228">
        <f t="shared" si="370"/>
        <v>0</v>
      </c>
      <c r="N1078" s="234">
        <v>5102</v>
      </c>
    </row>
    <row r="1079" spans="1:14" x14ac:dyDescent="0.25">
      <c r="A1079" s="48">
        <f t="shared" si="371"/>
        <v>323</v>
      </c>
      <c r="B1079" s="49" t="str">
        <f t="shared" si="343"/>
        <v xml:space="preserve"> </v>
      </c>
      <c r="C1079" s="67" t="str">
        <f t="shared" si="372"/>
        <v xml:space="preserve">  </v>
      </c>
      <c r="D1079" s="67" t="str">
        <f t="shared" si="373"/>
        <v xml:space="preserve">  </v>
      </c>
      <c r="E1079" s="68"/>
      <c r="F1079" s="69"/>
      <c r="G1079" s="70">
        <v>323</v>
      </c>
      <c r="H1079" s="82"/>
      <c r="I1079" s="125"/>
      <c r="J1079" s="126" t="s">
        <v>145</v>
      </c>
      <c r="K1079" s="72">
        <f>SUM(K1080:K1082)</f>
        <v>0</v>
      </c>
      <c r="L1079" s="72">
        <f>SUM(L1080:L1082)</f>
        <v>0</v>
      </c>
      <c r="M1079" s="225">
        <f>SUM(M1080:M1082)</f>
        <v>0</v>
      </c>
      <c r="N1079" s="222"/>
    </row>
    <row r="1080" spans="1:14" x14ac:dyDescent="0.25">
      <c r="A1080" s="48">
        <f t="shared" si="371"/>
        <v>3231</v>
      </c>
      <c r="B1080" s="49">
        <f t="shared" si="343"/>
        <v>11</v>
      </c>
      <c r="C1080" s="67" t="str">
        <f t="shared" si="372"/>
        <v>091</v>
      </c>
      <c r="D1080" s="67" t="str">
        <f t="shared" si="373"/>
        <v>0912</v>
      </c>
      <c r="E1080" s="68" t="s">
        <v>194</v>
      </c>
      <c r="F1080" s="69">
        <v>11</v>
      </c>
      <c r="G1080" s="70">
        <v>3231</v>
      </c>
      <c r="H1080" s="83">
        <v>1335</v>
      </c>
      <c r="I1080" s="83">
        <v>1753</v>
      </c>
      <c r="J1080" s="126" t="s">
        <v>146</v>
      </c>
      <c r="K1080" s="116"/>
      <c r="L1080" s="116"/>
      <c r="M1080" s="228">
        <f t="shared" ref="M1080:M1082" si="374">K1080+L1080</f>
        <v>0</v>
      </c>
      <c r="N1080" s="222">
        <v>111</v>
      </c>
    </row>
    <row r="1081" spans="1:14" x14ac:dyDescent="0.25">
      <c r="A1081" s="48">
        <f t="shared" si="371"/>
        <v>3237</v>
      </c>
      <c r="B1081" s="49" t="str">
        <f t="shared" si="343"/>
        <v xml:space="preserve"> </v>
      </c>
      <c r="C1081" s="67" t="str">
        <f t="shared" si="372"/>
        <v xml:space="preserve">  </v>
      </c>
      <c r="D1081" s="67" t="str">
        <f t="shared" si="373"/>
        <v xml:space="preserve">  </v>
      </c>
      <c r="E1081" s="68" t="s">
        <v>194</v>
      </c>
      <c r="F1081" s="69">
        <v>11</v>
      </c>
      <c r="G1081" s="70">
        <v>3237</v>
      </c>
      <c r="H1081" s="82"/>
      <c r="I1081" s="83">
        <v>1754</v>
      </c>
      <c r="J1081" s="127" t="s">
        <v>152</v>
      </c>
      <c r="K1081" s="116"/>
      <c r="L1081" s="116"/>
      <c r="M1081" s="228">
        <f t="shared" si="374"/>
        <v>0</v>
      </c>
      <c r="N1081" s="222">
        <v>111</v>
      </c>
    </row>
    <row r="1082" spans="1:14" x14ac:dyDescent="0.25">
      <c r="A1082" s="48">
        <f t="shared" si="371"/>
        <v>3239</v>
      </c>
      <c r="B1082" s="49">
        <f t="shared" si="343"/>
        <v>11</v>
      </c>
      <c r="C1082" s="67" t="str">
        <f t="shared" si="372"/>
        <v>091</v>
      </c>
      <c r="D1082" s="67" t="str">
        <f t="shared" si="373"/>
        <v>0912</v>
      </c>
      <c r="E1082" s="68" t="s">
        <v>194</v>
      </c>
      <c r="F1082" s="69">
        <v>11</v>
      </c>
      <c r="G1082" s="70">
        <v>3239</v>
      </c>
      <c r="H1082" s="83">
        <v>1336</v>
      </c>
      <c r="I1082" s="83">
        <v>1755</v>
      </c>
      <c r="J1082" s="126" t="s">
        <v>154</v>
      </c>
      <c r="K1082" s="116"/>
      <c r="L1082" s="116"/>
      <c r="M1082" s="228">
        <f t="shared" si="374"/>
        <v>0</v>
      </c>
      <c r="N1082" s="222">
        <v>111</v>
      </c>
    </row>
    <row r="1083" spans="1:14" ht="25.5" x14ac:dyDescent="0.25">
      <c r="A1083" s="48">
        <f t="shared" si="371"/>
        <v>329</v>
      </c>
      <c r="B1083" s="49" t="str">
        <f t="shared" si="343"/>
        <v xml:space="preserve"> </v>
      </c>
      <c r="C1083" s="67" t="str">
        <f t="shared" si="372"/>
        <v xml:space="preserve">  </v>
      </c>
      <c r="D1083" s="67" t="str">
        <f t="shared" si="373"/>
        <v xml:space="preserve">  </v>
      </c>
      <c r="E1083" s="68"/>
      <c r="F1083" s="69"/>
      <c r="G1083" s="70">
        <v>329</v>
      </c>
      <c r="H1083" s="82"/>
      <c r="I1083" s="125"/>
      <c r="J1083" s="126" t="s">
        <v>156</v>
      </c>
      <c r="K1083" s="72">
        <f>SUM(K1084:K1085)</f>
        <v>0</v>
      </c>
      <c r="L1083" s="72">
        <f>SUM(L1084:L1085)</f>
        <v>0</v>
      </c>
      <c r="M1083" s="225">
        <f>SUM(M1084:M1085)</f>
        <v>0</v>
      </c>
      <c r="N1083" s="222"/>
    </row>
    <row r="1084" spans="1:14" x14ac:dyDescent="0.25">
      <c r="A1084" s="48">
        <f t="shared" si="371"/>
        <v>3293</v>
      </c>
      <c r="B1084" s="49">
        <f t="shared" si="343"/>
        <v>11</v>
      </c>
      <c r="C1084" s="67" t="str">
        <f t="shared" si="372"/>
        <v>091</v>
      </c>
      <c r="D1084" s="67" t="str">
        <f t="shared" si="373"/>
        <v>0912</v>
      </c>
      <c r="E1084" s="68" t="s">
        <v>194</v>
      </c>
      <c r="F1084" s="69">
        <v>11</v>
      </c>
      <c r="G1084" s="70">
        <v>3293</v>
      </c>
      <c r="H1084" s="83">
        <v>1337</v>
      </c>
      <c r="I1084" s="83">
        <v>1756</v>
      </c>
      <c r="J1084" s="126" t="s">
        <v>158</v>
      </c>
      <c r="K1084" s="116"/>
      <c r="L1084" s="116"/>
      <c r="M1084" s="228">
        <f t="shared" ref="M1084:M1085" si="375">K1084+L1084</f>
        <v>0</v>
      </c>
      <c r="N1084" s="222">
        <v>111</v>
      </c>
    </row>
    <row r="1085" spans="1:14" ht="25.5" x14ac:dyDescent="0.25">
      <c r="A1085" s="48">
        <f t="shared" si="371"/>
        <v>3299</v>
      </c>
      <c r="B1085" s="49" t="str">
        <f t="shared" si="343"/>
        <v xml:space="preserve"> </v>
      </c>
      <c r="C1085" s="67" t="str">
        <f t="shared" si="372"/>
        <v xml:space="preserve">  </v>
      </c>
      <c r="D1085" s="67" t="str">
        <f t="shared" si="373"/>
        <v xml:space="preserve">  </v>
      </c>
      <c r="E1085" s="68" t="s">
        <v>194</v>
      </c>
      <c r="F1085" s="69">
        <v>11</v>
      </c>
      <c r="G1085" s="70">
        <v>3299</v>
      </c>
      <c r="H1085" s="82"/>
      <c r="I1085" s="83">
        <v>1757</v>
      </c>
      <c r="J1085" s="126" t="s">
        <v>156</v>
      </c>
      <c r="K1085" s="116"/>
      <c r="L1085" s="116"/>
      <c r="M1085" s="228">
        <f t="shared" si="375"/>
        <v>0</v>
      </c>
      <c r="N1085" s="222">
        <v>111</v>
      </c>
    </row>
    <row r="1086" spans="1:14" x14ac:dyDescent="0.25">
      <c r="A1086" s="48">
        <f t="shared" si="371"/>
        <v>0</v>
      </c>
      <c r="B1086" s="49" t="str">
        <f t="shared" si="343"/>
        <v xml:space="preserve"> </v>
      </c>
      <c r="C1086" s="67" t="str">
        <f t="shared" si="372"/>
        <v xml:space="preserve">  </v>
      </c>
      <c r="D1086" s="67" t="str">
        <f t="shared" si="373"/>
        <v xml:space="preserve">  </v>
      </c>
      <c r="E1086" s="68"/>
      <c r="F1086" s="69"/>
      <c r="G1086" s="70"/>
      <c r="H1086" s="82"/>
      <c r="I1086" s="125"/>
      <c r="J1086" s="126"/>
      <c r="K1086" s="72"/>
      <c r="L1086" s="72"/>
      <c r="M1086" s="225"/>
      <c r="N1086" s="218"/>
    </row>
    <row r="1087" spans="1:14" ht="38.25" x14ac:dyDescent="0.25">
      <c r="A1087" s="48" t="str">
        <f t="shared" si="371"/>
        <v>K 1207 17</v>
      </c>
      <c r="B1087" s="49">
        <f t="shared" si="343"/>
        <v>0</v>
      </c>
      <c r="C1087" s="67" t="str">
        <f t="shared" si="372"/>
        <v>091</v>
      </c>
      <c r="D1087" s="67" t="str">
        <f t="shared" si="373"/>
        <v>0912</v>
      </c>
      <c r="E1087" s="132" t="s">
        <v>194</v>
      </c>
      <c r="F1087" s="69"/>
      <c r="G1087" s="80" t="s">
        <v>267</v>
      </c>
      <c r="H1087" s="83">
        <v>1338</v>
      </c>
      <c r="I1087" s="122"/>
      <c r="J1087" s="129" t="s">
        <v>268</v>
      </c>
      <c r="K1087" s="81">
        <f>SUM(K1089)</f>
        <v>450</v>
      </c>
      <c r="L1087" s="81">
        <f>SUM(L1089)</f>
        <v>0</v>
      </c>
      <c r="M1087" s="229">
        <f>SUM(M1089)</f>
        <v>450</v>
      </c>
      <c r="N1087" s="218"/>
    </row>
    <row r="1088" spans="1:14" ht="25.5" x14ac:dyDescent="0.25">
      <c r="A1088" s="48">
        <f t="shared" si="371"/>
        <v>11</v>
      </c>
      <c r="B1088" s="49">
        <f t="shared" si="343"/>
        <v>0</v>
      </c>
      <c r="C1088" s="67" t="str">
        <f t="shared" si="372"/>
        <v/>
      </c>
      <c r="D1088" s="67" t="str">
        <f t="shared" si="373"/>
        <v/>
      </c>
      <c r="E1088" s="134"/>
      <c r="F1088" s="69"/>
      <c r="G1088" s="90">
        <v>11</v>
      </c>
      <c r="H1088" s="83">
        <v>1339</v>
      </c>
      <c r="I1088" s="88"/>
      <c r="J1088" s="124" t="s">
        <v>102</v>
      </c>
      <c r="K1088" s="89">
        <f t="shared" ref="K1088" si="376">SUMIF($F1089:$F1093,$G1088,K1089:K1093)</f>
        <v>450</v>
      </c>
      <c r="L1088" s="89">
        <f t="shared" ref="L1088:M1088" si="377">SUMIF($F1089:$F1093,$G1088,L1089:L1093)</f>
        <v>0</v>
      </c>
      <c r="M1088" s="224">
        <f t="shared" si="377"/>
        <v>450</v>
      </c>
      <c r="N1088" s="218"/>
    </row>
    <row r="1089" spans="1:14" ht="25.5" x14ac:dyDescent="0.25">
      <c r="A1089" s="48">
        <f t="shared" si="371"/>
        <v>4</v>
      </c>
      <c r="B1089" s="49">
        <f t="shared" si="343"/>
        <v>0</v>
      </c>
      <c r="C1089" s="67" t="str">
        <f t="shared" si="372"/>
        <v/>
      </c>
      <c r="D1089" s="67" t="str">
        <f t="shared" si="373"/>
        <v/>
      </c>
      <c r="E1089" s="68"/>
      <c r="F1089" s="69"/>
      <c r="G1089" s="70">
        <v>4</v>
      </c>
      <c r="H1089" s="83">
        <v>1340</v>
      </c>
      <c r="I1089" s="125"/>
      <c r="J1089" s="126" t="s">
        <v>165</v>
      </c>
      <c r="K1089" s="72">
        <f t="shared" ref="K1089:K1091" si="378">SUM(K1090)</f>
        <v>450</v>
      </c>
      <c r="L1089" s="72">
        <f t="shared" ref="L1089:M1091" si="379">SUM(L1090)</f>
        <v>0</v>
      </c>
      <c r="M1089" s="225">
        <f t="shared" si="379"/>
        <v>450</v>
      </c>
      <c r="N1089" s="222"/>
    </row>
    <row r="1090" spans="1:14" ht="25.5" x14ac:dyDescent="0.25">
      <c r="A1090" s="48">
        <f t="shared" si="371"/>
        <v>42</v>
      </c>
      <c r="B1090" s="49" t="str">
        <f t="shared" si="343"/>
        <v xml:space="preserve"> </v>
      </c>
      <c r="C1090" s="67" t="str">
        <f t="shared" si="372"/>
        <v xml:space="preserve">  </v>
      </c>
      <c r="D1090" s="67" t="str">
        <f t="shared" si="373"/>
        <v xml:space="preserve">  </v>
      </c>
      <c r="E1090" s="68"/>
      <c r="F1090" s="69"/>
      <c r="G1090" s="70">
        <v>42</v>
      </c>
      <c r="H1090" s="82"/>
      <c r="I1090" s="125"/>
      <c r="J1090" s="126" t="s">
        <v>169</v>
      </c>
      <c r="K1090" s="72">
        <f t="shared" si="378"/>
        <v>450</v>
      </c>
      <c r="L1090" s="72">
        <f t="shared" si="379"/>
        <v>0</v>
      </c>
      <c r="M1090" s="225">
        <f t="shared" si="379"/>
        <v>450</v>
      </c>
      <c r="N1090" s="218"/>
    </row>
    <row r="1091" spans="1:14" ht="25.5" x14ac:dyDescent="0.25">
      <c r="A1091" s="48">
        <f t="shared" si="371"/>
        <v>424</v>
      </c>
      <c r="B1091" s="49">
        <f t="shared" si="343"/>
        <v>0</v>
      </c>
      <c r="C1091" s="67" t="str">
        <f t="shared" si="372"/>
        <v/>
      </c>
      <c r="D1091" s="67" t="str">
        <f t="shared" si="373"/>
        <v/>
      </c>
      <c r="E1091" s="68"/>
      <c r="F1091" s="69"/>
      <c r="G1091" s="70">
        <v>424</v>
      </c>
      <c r="H1091" s="83">
        <v>1341</v>
      </c>
      <c r="I1091" s="125"/>
      <c r="J1091" s="126" t="s">
        <v>184</v>
      </c>
      <c r="K1091" s="72">
        <f t="shared" si="378"/>
        <v>450</v>
      </c>
      <c r="L1091" s="72">
        <f t="shared" si="379"/>
        <v>0</v>
      </c>
      <c r="M1091" s="225">
        <f t="shared" si="379"/>
        <v>450</v>
      </c>
      <c r="N1091" s="218"/>
    </row>
    <row r="1092" spans="1:14" x14ac:dyDescent="0.25">
      <c r="A1092" s="48">
        <f t="shared" si="371"/>
        <v>4241</v>
      </c>
      <c r="B1092" s="49">
        <f t="shared" si="343"/>
        <v>11</v>
      </c>
      <c r="C1092" s="67" t="str">
        <f t="shared" si="372"/>
        <v>091</v>
      </c>
      <c r="D1092" s="67" t="str">
        <f t="shared" si="373"/>
        <v>0912</v>
      </c>
      <c r="E1092" s="68" t="s">
        <v>194</v>
      </c>
      <c r="F1092" s="69">
        <v>11</v>
      </c>
      <c r="G1092" s="70">
        <v>4241</v>
      </c>
      <c r="H1092" s="83">
        <v>1342</v>
      </c>
      <c r="I1092" s="83">
        <v>1758</v>
      </c>
      <c r="J1092" s="126" t="s">
        <v>186</v>
      </c>
      <c r="K1092" s="116">
        <v>450</v>
      </c>
      <c r="L1092" s="116"/>
      <c r="M1092" s="228">
        <f t="shared" ref="M1092" si="380">K1092+L1092</f>
        <v>450</v>
      </c>
      <c r="N1092" s="218">
        <v>111</v>
      </c>
    </row>
    <row r="1093" spans="1:14" x14ac:dyDescent="0.25">
      <c r="A1093" s="48">
        <f t="shared" si="371"/>
        <v>0</v>
      </c>
      <c r="B1093" s="49">
        <f t="shared" si="343"/>
        <v>0</v>
      </c>
      <c r="C1093" s="67" t="str">
        <f t="shared" si="372"/>
        <v/>
      </c>
      <c r="D1093" s="67" t="str">
        <f t="shared" si="373"/>
        <v/>
      </c>
      <c r="E1093" s="68"/>
      <c r="F1093" s="69"/>
      <c r="G1093" s="70"/>
      <c r="H1093" s="83">
        <v>1343</v>
      </c>
      <c r="I1093" s="125"/>
      <c r="J1093" s="126"/>
      <c r="K1093" s="72"/>
      <c r="L1093" s="72"/>
      <c r="M1093" s="225"/>
      <c r="N1093" s="218"/>
    </row>
    <row r="1094" spans="1:14" x14ac:dyDescent="0.25">
      <c r="A1094" s="48" t="str">
        <f t="shared" si="371"/>
        <v>T 1207 10</v>
      </c>
      <c r="B1094" s="49">
        <f t="shared" si="343"/>
        <v>0</v>
      </c>
      <c r="C1094" s="67" t="str">
        <f t="shared" si="372"/>
        <v>091</v>
      </c>
      <c r="D1094" s="67" t="str">
        <f t="shared" si="373"/>
        <v>0912</v>
      </c>
      <c r="E1094" s="132" t="s">
        <v>194</v>
      </c>
      <c r="F1094" s="69"/>
      <c r="G1094" s="80" t="s">
        <v>269</v>
      </c>
      <c r="H1094" s="83">
        <v>1344</v>
      </c>
      <c r="I1094" s="122"/>
      <c r="J1094" s="123" t="s">
        <v>270</v>
      </c>
      <c r="K1094" s="81">
        <f>SUM(K1096)</f>
        <v>82500</v>
      </c>
      <c r="L1094" s="81">
        <f>SUM(L1096)</f>
        <v>-18500</v>
      </c>
      <c r="M1094" s="229">
        <f>SUM(M1096)</f>
        <v>64000</v>
      </c>
      <c r="N1094" s="218"/>
    </row>
    <row r="1095" spans="1:14" ht="25.5" x14ac:dyDescent="0.25">
      <c r="A1095" s="48">
        <f t="shared" si="371"/>
        <v>11</v>
      </c>
      <c r="B1095" s="49" t="str">
        <f t="shared" si="343"/>
        <v xml:space="preserve"> </v>
      </c>
      <c r="C1095" s="67" t="str">
        <f t="shared" si="372"/>
        <v xml:space="preserve">  </v>
      </c>
      <c r="D1095" s="67" t="str">
        <f t="shared" si="373"/>
        <v xml:space="preserve">  </v>
      </c>
      <c r="E1095" s="134"/>
      <c r="F1095" s="69"/>
      <c r="G1095" s="90">
        <v>11</v>
      </c>
      <c r="H1095" s="82"/>
      <c r="I1095" s="88"/>
      <c r="J1095" s="124" t="s">
        <v>102</v>
      </c>
      <c r="K1095" s="89">
        <f t="shared" ref="K1095" si="381">SUMIF($F1096:$F1100,$G1095,K1096:K1100)</f>
        <v>82500</v>
      </c>
      <c r="L1095" s="89">
        <f t="shared" ref="L1095:M1095" si="382">SUMIF($F1096:$F1100,$G1095,L1096:L1100)</f>
        <v>-18500</v>
      </c>
      <c r="M1095" s="224">
        <f t="shared" si="382"/>
        <v>64000</v>
      </c>
      <c r="N1095" s="218"/>
    </row>
    <row r="1096" spans="1:14" x14ac:dyDescent="0.25">
      <c r="A1096" s="48">
        <f t="shared" si="371"/>
        <v>3</v>
      </c>
      <c r="B1096" s="49">
        <f t="shared" si="343"/>
        <v>0</v>
      </c>
      <c r="C1096" s="67" t="str">
        <f t="shared" si="372"/>
        <v/>
      </c>
      <c r="D1096" s="67" t="str">
        <f t="shared" si="373"/>
        <v/>
      </c>
      <c r="E1096" s="68"/>
      <c r="F1096" s="69"/>
      <c r="G1096" s="70">
        <v>3</v>
      </c>
      <c r="H1096" s="83">
        <v>1345</v>
      </c>
      <c r="I1096" s="125"/>
      <c r="J1096" s="126" t="s">
        <v>126</v>
      </c>
      <c r="K1096" s="72">
        <f t="shared" ref="K1096:K1098" si="383">SUM(K1097)</f>
        <v>82500</v>
      </c>
      <c r="L1096" s="72">
        <f t="shared" ref="L1096:M1098" si="384">SUM(L1097)</f>
        <v>-18500</v>
      </c>
      <c r="M1096" s="225">
        <f t="shared" si="384"/>
        <v>64000</v>
      </c>
      <c r="N1096" s="218"/>
    </row>
    <row r="1097" spans="1:14" x14ac:dyDescent="0.25">
      <c r="A1097" s="48">
        <f t="shared" si="371"/>
        <v>32</v>
      </c>
      <c r="B1097" s="49">
        <f t="shared" si="343"/>
        <v>0</v>
      </c>
      <c r="C1097" s="67" t="str">
        <f t="shared" si="372"/>
        <v/>
      </c>
      <c r="D1097" s="67" t="str">
        <f t="shared" si="373"/>
        <v/>
      </c>
      <c r="E1097" s="68"/>
      <c r="F1097" s="69"/>
      <c r="G1097" s="70">
        <v>32</v>
      </c>
      <c r="H1097" s="83">
        <v>1346</v>
      </c>
      <c r="I1097" s="125"/>
      <c r="J1097" s="126" t="s">
        <v>134</v>
      </c>
      <c r="K1097" s="72">
        <f t="shared" si="383"/>
        <v>82500</v>
      </c>
      <c r="L1097" s="72">
        <f t="shared" si="384"/>
        <v>-18500</v>
      </c>
      <c r="M1097" s="225">
        <f t="shared" si="384"/>
        <v>64000</v>
      </c>
      <c r="N1097" s="218"/>
    </row>
    <row r="1098" spans="1:14" x14ac:dyDescent="0.25">
      <c r="A1098" s="48">
        <f t="shared" si="371"/>
        <v>322</v>
      </c>
      <c r="B1098" s="49" t="str">
        <f t="shared" si="343"/>
        <v xml:space="preserve"> </v>
      </c>
      <c r="C1098" s="67" t="str">
        <f t="shared" si="372"/>
        <v xml:space="preserve">  </v>
      </c>
      <c r="D1098" s="67" t="str">
        <f t="shared" si="373"/>
        <v xml:space="preserve">  </v>
      </c>
      <c r="E1098" s="68"/>
      <c r="F1098" s="69"/>
      <c r="G1098" s="70">
        <v>322</v>
      </c>
      <c r="H1098" s="82"/>
      <c r="I1098" s="125"/>
      <c r="J1098" s="126" t="s">
        <v>140</v>
      </c>
      <c r="K1098" s="72">
        <f t="shared" si="383"/>
        <v>82500</v>
      </c>
      <c r="L1098" s="72">
        <f t="shared" si="384"/>
        <v>-18500</v>
      </c>
      <c r="M1098" s="225">
        <f t="shared" si="384"/>
        <v>64000</v>
      </c>
      <c r="N1098" s="218"/>
    </row>
    <row r="1099" spans="1:14" x14ac:dyDescent="0.25">
      <c r="A1099" s="48">
        <f t="shared" si="371"/>
        <v>3222</v>
      </c>
      <c r="B1099" s="49" t="str">
        <f t="shared" si="343"/>
        <v xml:space="preserve"> </v>
      </c>
      <c r="C1099" s="67" t="str">
        <f t="shared" si="372"/>
        <v xml:space="preserve">  </v>
      </c>
      <c r="D1099" s="67" t="str">
        <f t="shared" si="373"/>
        <v xml:space="preserve">  </v>
      </c>
      <c r="E1099" s="68" t="s">
        <v>194</v>
      </c>
      <c r="F1099" s="69">
        <v>11</v>
      </c>
      <c r="G1099" s="70">
        <v>3222</v>
      </c>
      <c r="H1099" s="71"/>
      <c r="I1099" s="83">
        <v>1759</v>
      </c>
      <c r="J1099" s="126" t="s">
        <v>142</v>
      </c>
      <c r="K1099" s="116">
        <v>82500</v>
      </c>
      <c r="L1099" s="116">
        <v>-18500</v>
      </c>
      <c r="M1099" s="228">
        <f t="shared" ref="M1099" si="385">K1099+L1099</f>
        <v>64000</v>
      </c>
      <c r="N1099" s="218">
        <v>111</v>
      </c>
    </row>
    <row r="1100" spans="1:14" x14ac:dyDescent="0.25">
      <c r="B1100" s="49" t="str">
        <f t="shared" si="343"/>
        <v xml:space="preserve"> </v>
      </c>
      <c r="C1100" s="67"/>
      <c r="D1100" s="67"/>
      <c r="E1100" s="68"/>
      <c r="F1100" s="69"/>
      <c r="G1100" s="70"/>
      <c r="H1100" s="91"/>
      <c r="I1100" s="125"/>
      <c r="J1100" s="126"/>
      <c r="K1100" s="72"/>
      <c r="L1100" s="72"/>
      <c r="M1100" s="225"/>
      <c r="N1100" s="218"/>
    </row>
    <row r="1101" spans="1:14" x14ac:dyDescent="0.25">
      <c r="A1101" s="48" t="str">
        <f t="shared" si="371"/>
        <v>T 1207 11</v>
      </c>
      <c r="B1101" s="49" t="str">
        <f t="shared" si="343"/>
        <v xml:space="preserve"> </v>
      </c>
      <c r="C1101" s="67" t="str">
        <f t="shared" si="372"/>
        <v xml:space="preserve">  </v>
      </c>
      <c r="D1101" s="67" t="str">
        <f t="shared" si="373"/>
        <v xml:space="preserve">  </v>
      </c>
      <c r="E1101" s="132" t="s">
        <v>194</v>
      </c>
      <c r="F1101" s="69"/>
      <c r="G1101" s="80" t="s">
        <v>271</v>
      </c>
      <c r="H1101" s="82"/>
      <c r="I1101" s="122"/>
      <c r="J1101" s="123" t="s">
        <v>272</v>
      </c>
      <c r="K1101" s="81">
        <f>SUM(K1105)</f>
        <v>200</v>
      </c>
      <c r="L1101" s="81">
        <f>SUM(L1105)</f>
        <v>0</v>
      </c>
      <c r="M1101" s="229">
        <f>SUM(M1105)</f>
        <v>200</v>
      </c>
      <c r="N1101" s="218"/>
    </row>
    <row r="1102" spans="1:14" ht="25.5" x14ac:dyDescent="0.25">
      <c r="A1102" s="48">
        <f t="shared" si="371"/>
        <v>11</v>
      </c>
      <c r="B1102" s="49" t="str">
        <f t="shared" si="343"/>
        <v xml:space="preserve"> </v>
      </c>
      <c r="C1102" s="67" t="str">
        <f t="shared" si="372"/>
        <v xml:space="preserve">  </v>
      </c>
      <c r="D1102" s="67" t="str">
        <f t="shared" si="373"/>
        <v xml:space="preserve">  </v>
      </c>
      <c r="E1102" s="134"/>
      <c r="F1102" s="69"/>
      <c r="G1102" s="87">
        <v>11</v>
      </c>
      <c r="H1102" s="82"/>
      <c r="I1102" s="88"/>
      <c r="J1102" s="124" t="s">
        <v>102</v>
      </c>
      <c r="K1102" s="89">
        <f>SUMIF($F1105:$F1123,$G1102,K1105:K1123)</f>
        <v>60</v>
      </c>
      <c r="L1102" s="89">
        <f t="shared" ref="L1102:M1102" si="386">SUMIF($F1105:$F1123,$G1102,L1105:L1123)</f>
        <v>0</v>
      </c>
      <c r="M1102" s="89">
        <f t="shared" si="386"/>
        <v>60</v>
      </c>
      <c r="N1102" s="218"/>
    </row>
    <row r="1103" spans="1:14" ht="25.5" x14ac:dyDescent="0.25">
      <c r="A1103" s="48">
        <f t="shared" si="371"/>
        <v>51</v>
      </c>
      <c r="B1103" s="49" t="str">
        <f t="shared" si="343"/>
        <v xml:space="preserve"> </v>
      </c>
      <c r="C1103" s="67" t="str">
        <f t="shared" si="372"/>
        <v xml:space="preserve">  </v>
      </c>
      <c r="D1103" s="67" t="str">
        <f t="shared" si="373"/>
        <v xml:space="preserve">  </v>
      </c>
      <c r="E1103" s="134"/>
      <c r="F1103" s="69"/>
      <c r="G1103" s="87">
        <v>51</v>
      </c>
      <c r="H1103" s="82"/>
      <c r="I1103" s="88"/>
      <c r="J1103" s="124" t="s">
        <v>104</v>
      </c>
      <c r="K1103" s="89">
        <f>SUMIF($F1105:$F1123,$G1103,K1105:K1123)</f>
        <v>140</v>
      </c>
      <c r="L1103" s="89">
        <f t="shared" ref="L1103:M1103" si="387">SUMIF($F1105:$F1123,$G1103,L1105:L1123)</f>
        <v>0</v>
      </c>
      <c r="M1103" s="89">
        <f t="shared" si="387"/>
        <v>140</v>
      </c>
      <c r="N1103" s="218"/>
    </row>
    <row r="1104" spans="1:14" ht="25.5" x14ac:dyDescent="0.25">
      <c r="A1104" s="48">
        <f t="shared" si="371"/>
        <v>52</v>
      </c>
      <c r="B1104" s="49">
        <f t="shared" si="343"/>
        <v>0</v>
      </c>
      <c r="C1104" s="67" t="str">
        <f t="shared" si="372"/>
        <v/>
      </c>
      <c r="D1104" s="67" t="str">
        <f t="shared" si="373"/>
        <v/>
      </c>
      <c r="E1104" s="134"/>
      <c r="F1104" s="69"/>
      <c r="G1104" s="90">
        <v>52</v>
      </c>
      <c r="H1104" s="83">
        <v>1354</v>
      </c>
      <c r="I1104" s="88"/>
      <c r="J1104" s="124" t="s">
        <v>105</v>
      </c>
      <c r="K1104" s="89">
        <f>SUMIF($F1105:$F1123,$G1104,K1105:K1123)</f>
        <v>0</v>
      </c>
      <c r="L1104" s="89">
        <f t="shared" ref="L1104:M1104" si="388">SUMIF($F1105:$F1123,$G1104,L1105:L1123)</f>
        <v>0</v>
      </c>
      <c r="M1104" s="89">
        <f t="shared" si="388"/>
        <v>0</v>
      </c>
      <c r="N1104" s="218"/>
    </row>
    <row r="1105" spans="1:14" x14ac:dyDescent="0.25">
      <c r="A1105" s="48">
        <f t="shared" si="371"/>
        <v>3</v>
      </c>
      <c r="B1105" s="49" t="str">
        <f t="shared" si="343"/>
        <v xml:space="preserve"> </v>
      </c>
      <c r="C1105" s="67" t="str">
        <f t="shared" si="372"/>
        <v xml:space="preserve">  </v>
      </c>
      <c r="D1105" s="67" t="str">
        <f t="shared" si="373"/>
        <v xml:space="preserve">  </v>
      </c>
      <c r="E1105" s="68"/>
      <c r="F1105" s="69"/>
      <c r="G1105" s="70">
        <v>3</v>
      </c>
      <c r="H1105" s="82"/>
      <c r="I1105" s="125"/>
      <c r="J1105" s="126" t="s">
        <v>126</v>
      </c>
      <c r="K1105" s="72">
        <f>SUM(K1106,K1113)</f>
        <v>200</v>
      </c>
      <c r="L1105" s="72">
        <f>SUM(L1106,L1113)</f>
        <v>0</v>
      </c>
      <c r="M1105" s="225">
        <f>SUM(M1106,M1113)</f>
        <v>200</v>
      </c>
      <c r="N1105" s="218"/>
    </row>
    <row r="1106" spans="1:14" x14ac:dyDescent="0.25">
      <c r="A1106" s="48">
        <f t="shared" si="371"/>
        <v>31</v>
      </c>
      <c r="B1106" s="49">
        <f t="shared" si="343"/>
        <v>0</v>
      </c>
      <c r="C1106" s="67" t="str">
        <f t="shared" si="372"/>
        <v/>
      </c>
      <c r="D1106" s="67" t="str">
        <f t="shared" si="373"/>
        <v/>
      </c>
      <c r="E1106" s="68"/>
      <c r="F1106" s="69"/>
      <c r="G1106" s="70">
        <v>31</v>
      </c>
      <c r="H1106" s="83">
        <v>1355</v>
      </c>
      <c r="I1106" s="125"/>
      <c r="J1106" s="126" t="s">
        <v>127</v>
      </c>
      <c r="K1106" s="72">
        <f>SUM(K1107,K1109,K1111)</f>
        <v>0</v>
      </c>
      <c r="L1106" s="72">
        <f>SUM(L1107,L1109,L1111)</f>
        <v>0</v>
      </c>
      <c r="M1106" s="225">
        <f>SUM(M1107,M1109,M1111)</f>
        <v>0</v>
      </c>
      <c r="N1106" s="218"/>
    </row>
    <row r="1107" spans="1:14" x14ac:dyDescent="0.25">
      <c r="A1107" s="48">
        <f t="shared" si="371"/>
        <v>311</v>
      </c>
      <c r="B1107" s="49" t="str">
        <f t="shared" si="343"/>
        <v xml:space="preserve"> </v>
      </c>
      <c r="C1107" s="67" t="str">
        <f t="shared" si="372"/>
        <v xml:space="preserve">  </v>
      </c>
      <c r="D1107" s="67" t="str">
        <f t="shared" si="373"/>
        <v xml:space="preserve">  </v>
      </c>
      <c r="E1107" s="68"/>
      <c r="F1107" s="69"/>
      <c r="G1107" s="70">
        <v>311</v>
      </c>
      <c r="H1107" s="82"/>
      <c r="I1107" s="125"/>
      <c r="J1107" s="126" t="s">
        <v>128</v>
      </c>
      <c r="K1107" s="72">
        <f>SUM(K1108:K1108)</f>
        <v>0</v>
      </c>
      <c r="L1107" s="72">
        <f>SUM(L1108:L1108)</f>
        <v>0</v>
      </c>
      <c r="M1107" s="225">
        <f>SUM(M1108:M1108)</f>
        <v>0</v>
      </c>
      <c r="N1107" s="218"/>
    </row>
    <row r="1108" spans="1:14" x14ac:dyDescent="0.25">
      <c r="A1108" s="48">
        <f t="shared" si="371"/>
        <v>3111</v>
      </c>
      <c r="B1108" s="49">
        <f t="shared" si="343"/>
        <v>52</v>
      </c>
      <c r="C1108" s="67" t="str">
        <f t="shared" si="372"/>
        <v>091</v>
      </c>
      <c r="D1108" s="67" t="str">
        <f t="shared" si="373"/>
        <v>0912</v>
      </c>
      <c r="E1108" s="68" t="s">
        <v>194</v>
      </c>
      <c r="F1108" s="139">
        <v>52</v>
      </c>
      <c r="G1108" s="70">
        <v>3111</v>
      </c>
      <c r="H1108" s="83">
        <v>1356</v>
      </c>
      <c r="I1108" s="83">
        <v>1760</v>
      </c>
      <c r="J1108" s="126" t="s">
        <v>130</v>
      </c>
      <c r="K1108" s="116"/>
      <c r="L1108" s="116"/>
      <c r="M1108" s="228">
        <f t="shared" ref="M1108" si="389">K1108+L1108</f>
        <v>0</v>
      </c>
      <c r="N1108" s="235">
        <v>526</v>
      </c>
    </row>
    <row r="1109" spans="1:14" x14ac:dyDescent="0.25">
      <c r="A1109" s="48">
        <f t="shared" si="371"/>
        <v>312</v>
      </c>
      <c r="B1109" s="49" t="str">
        <f t="shared" si="343"/>
        <v xml:space="preserve"> </v>
      </c>
      <c r="C1109" s="67" t="str">
        <f t="shared" si="372"/>
        <v xml:space="preserve">  </v>
      </c>
      <c r="D1109" s="67" t="str">
        <f t="shared" si="373"/>
        <v xml:space="preserve">  </v>
      </c>
      <c r="E1109" s="68"/>
      <c r="F1109" s="66"/>
      <c r="G1109" s="70">
        <v>312</v>
      </c>
      <c r="H1109" s="82"/>
      <c r="I1109" s="125"/>
      <c r="J1109" s="126" t="s">
        <v>131</v>
      </c>
      <c r="K1109" s="72">
        <f>SUM(K1110)</f>
        <v>0</v>
      </c>
      <c r="L1109" s="72">
        <f>SUM(L1110)</f>
        <v>0</v>
      </c>
      <c r="M1109" s="225">
        <f>SUM(M1110)</f>
        <v>0</v>
      </c>
      <c r="N1109" s="218"/>
    </row>
    <row r="1110" spans="1:14" x14ac:dyDescent="0.25">
      <c r="A1110" s="48">
        <f t="shared" si="371"/>
        <v>3121</v>
      </c>
      <c r="B1110" s="49" t="str">
        <f t="shared" si="343"/>
        <v xml:space="preserve"> </v>
      </c>
      <c r="C1110" s="67" t="str">
        <f t="shared" si="372"/>
        <v xml:space="preserve">  </v>
      </c>
      <c r="D1110" s="67" t="str">
        <f t="shared" si="373"/>
        <v xml:space="preserve">  </v>
      </c>
      <c r="E1110" s="68" t="s">
        <v>194</v>
      </c>
      <c r="F1110" s="139">
        <v>52</v>
      </c>
      <c r="G1110" s="70">
        <v>3121</v>
      </c>
      <c r="H1110" s="82"/>
      <c r="I1110" s="83">
        <v>1761</v>
      </c>
      <c r="J1110" s="126" t="s">
        <v>131</v>
      </c>
      <c r="K1110" s="116"/>
      <c r="L1110" s="116"/>
      <c r="M1110" s="228">
        <f t="shared" ref="M1110" si="390">K1110+L1110</f>
        <v>0</v>
      </c>
      <c r="N1110" s="235">
        <v>526</v>
      </c>
    </row>
    <row r="1111" spans="1:14" x14ac:dyDescent="0.25">
      <c r="A1111" s="48">
        <f t="shared" si="371"/>
        <v>313</v>
      </c>
      <c r="B1111" s="49">
        <f t="shared" si="343"/>
        <v>0</v>
      </c>
      <c r="C1111" s="67" t="str">
        <f t="shared" si="372"/>
        <v/>
      </c>
      <c r="D1111" s="67" t="str">
        <f t="shared" si="373"/>
        <v/>
      </c>
      <c r="E1111" s="68"/>
      <c r="F1111" s="66"/>
      <c r="G1111" s="70">
        <v>313</v>
      </c>
      <c r="H1111" s="83">
        <v>1357</v>
      </c>
      <c r="I1111" s="125"/>
      <c r="J1111" s="126" t="s">
        <v>132</v>
      </c>
      <c r="K1111" s="72">
        <f>SUM(K1112:K1112)</f>
        <v>0</v>
      </c>
      <c r="L1111" s="72">
        <f>SUM(L1112:L1112)</f>
        <v>0</v>
      </c>
      <c r="M1111" s="225">
        <f>SUM(M1112:M1112)</f>
        <v>0</v>
      </c>
      <c r="N1111" s="218"/>
    </row>
    <row r="1112" spans="1:14" ht="25.5" x14ac:dyDescent="0.25">
      <c r="A1112" s="48">
        <f t="shared" si="371"/>
        <v>3132</v>
      </c>
      <c r="B1112" s="49">
        <f t="shared" si="343"/>
        <v>52</v>
      </c>
      <c r="C1112" s="67" t="str">
        <f t="shared" si="372"/>
        <v>091</v>
      </c>
      <c r="D1112" s="67" t="str">
        <f t="shared" si="373"/>
        <v>0912</v>
      </c>
      <c r="E1112" s="68" t="s">
        <v>194</v>
      </c>
      <c r="F1112" s="139">
        <v>52</v>
      </c>
      <c r="G1112" s="70">
        <v>3132</v>
      </c>
      <c r="H1112" s="83">
        <v>1358</v>
      </c>
      <c r="I1112" s="83">
        <v>1762</v>
      </c>
      <c r="J1112" s="126" t="s">
        <v>133</v>
      </c>
      <c r="K1112" s="116"/>
      <c r="L1112" s="116"/>
      <c r="M1112" s="228">
        <f t="shared" ref="M1112" si="391">K1112+L1112</f>
        <v>0</v>
      </c>
      <c r="N1112" s="235">
        <v>526</v>
      </c>
    </row>
    <row r="1113" spans="1:14" x14ac:dyDescent="0.25">
      <c r="A1113" s="48">
        <f t="shared" si="371"/>
        <v>32</v>
      </c>
      <c r="B1113" s="49" t="str">
        <f t="shared" si="343"/>
        <v xml:space="preserve"> </v>
      </c>
      <c r="C1113" s="67" t="str">
        <f t="shared" si="372"/>
        <v xml:space="preserve">  </v>
      </c>
      <c r="D1113" s="67" t="str">
        <f t="shared" si="373"/>
        <v xml:space="preserve">  </v>
      </c>
      <c r="E1113" s="68"/>
      <c r="F1113" s="69"/>
      <c r="G1113" s="70">
        <v>32</v>
      </c>
      <c r="H1113" s="82"/>
      <c r="I1113" s="125"/>
      <c r="J1113" s="126" t="s">
        <v>134</v>
      </c>
      <c r="K1113" s="72">
        <f>SUM(K1114,K1118,K1121)</f>
        <v>200</v>
      </c>
      <c r="L1113" s="72">
        <f>SUM(L1114,L1118,L1121)</f>
        <v>0</v>
      </c>
      <c r="M1113" s="225">
        <f>SUM(M1114,M1118,M1121)</f>
        <v>200</v>
      </c>
      <c r="N1113" s="222"/>
    </row>
    <row r="1114" spans="1:14" x14ac:dyDescent="0.25">
      <c r="A1114" s="48">
        <f t="shared" si="371"/>
        <v>321</v>
      </c>
      <c r="B1114" s="49">
        <f t="shared" si="343"/>
        <v>0</v>
      </c>
      <c r="C1114" s="67" t="str">
        <f t="shared" si="372"/>
        <v/>
      </c>
      <c r="D1114" s="67" t="str">
        <f t="shared" si="373"/>
        <v/>
      </c>
      <c r="E1114" s="68"/>
      <c r="F1114" s="69"/>
      <c r="G1114" s="70">
        <v>321</v>
      </c>
      <c r="H1114" s="83">
        <v>1359</v>
      </c>
      <c r="I1114" s="125"/>
      <c r="J1114" s="126" t="s">
        <v>135</v>
      </c>
      <c r="K1114" s="72">
        <f>SUM(K1115:K1117)</f>
        <v>0</v>
      </c>
      <c r="L1114" s="72">
        <f>SUM(L1115:L1117)</f>
        <v>0</v>
      </c>
      <c r="M1114" s="225">
        <f>SUM(M1115:M1117)</f>
        <v>0</v>
      </c>
      <c r="N1114" s="222"/>
    </row>
    <row r="1115" spans="1:14" x14ac:dyDescent="0.25">
      <c r="A1115" s="48">
        <f t="shared" si="371"/>
        <v>3211</v>
      </c>
      <c r="B1115" s="49" t="str">
        <f t="shared" si="343"/>
        <v xml:space="preserve"> </v>
      </c>
      <c r="C1115" s="67" t="str">
        <f t="shared" si="372"/>
        <v xml:space="preserve">  </v>
      </c>
      <c r="D1115" s="67" t="str">
        <f t="shared" si="373"/>
        <v xml:space="preserve">  </v>
      </c>
      <c r="E1115" s="68" t="s">
        <v>194</v>
      </c>
      <c r="F1115" s="69">
        <v>11</v>
      </c>
      <c r="G1115" s="70">
        <v>3211</v>
      </c>
      <c r="H1115" s="82"/>
      <c r="I1115" s="83">
        <v>1763</v>
      </c>
      <c r="J1115" s="126" t="s">
        <v>136</v>
      </c>
      <c r="K1115" s="116"/>
      <c r="L1115" s="116"/>
      <c r="M1115" s="228">
        <f t="shared" ref="M1115:M1117" si="392">K1115+L1115</f>
        <v>0</v>
      </c>
      <c r="N1115" s="222">
        <v>111</v>
      </c>
    </row>
    <row r="1116" spans="1:14" x14ac:dyDescent="0.25">
      <c r="A1116" s="48">
        <f t="shared" si="371"/>
        <v>3211</v>
      </c>
      <c r="B1116" s="49" t="str">
        <f t="shared" si="343"/>
        <v xml:space="preserve"> </v>
      </c>
      <c r="C1116" s="67" t="str">
        <f t="shared" si="372"/>
        <v xml:space="preserve">  </v>
      </c>
      <c r="D1116" s="67" t="str">
        <f t="shared" si="373"/>
        <v xml:space="preserve">  </v>
      </c>
      <c r="E1116" s="68" t="s">
        <v>194</v>
      </c>
      <c r="F1116" s="140">
        <v>51</v>
      </c>
      <c r="G1116" s="70">
        <v>3211</v>
      </c>
      <c r="H1116" s="82"/>
      <c r="I1116" s="83">
        <v>1764</v>
      </c>
      <c r="J1116" s="126" t="s">
        <v>136</v>
      </c>
      <c r="K1116" s="116"/>
      <c r="L1116" s="116"/>
      <c r="M1116" s="228">
        <f t="shared" si="392"/>
        <v>0</v>
      </c>
      <c r="N1116" s="236">
        <v>5103</v>
      </c>
    </row>
    <row r="1117" spans="1:14" ht="25.5" x14ac:dyDescent="0.25">
      <c r="A1117" s="48">
        <f t="shared" si="371"/>
        <v>3212</v>
      </c>
      <c r="B1117" s="49">
        <f t="shared" si="343"/>
        <v>52</v>
      </c>
      <c r="C1117" s="67" t="str">
        <f t="shared" si="372"/>
        <v>091</v>
      </c>
      <c r="D1117" s="67" t="str">
        <f t="shared" si="373"/>
        <v>0912</v>
      </c>
      <c r="E1117" s="68" t="s">
        <v>194</v>
      </c>
      <c r="F1117" s="139">
        <v>52</v>
      </c>
      <c r="G1117" s="70">
        <v>3212</v>
      </c>
      <c r="H1117" s="83">
        <v>1360</v>
      </c>
      <c r="I1117" s="83">
        <v>1765</v>
      </c>
      <c r="J1117" s="126" t="s">
        <v>137</v>
      </c>
      <c r="K1117" s="116"/>
      <c r="L1117" s="116"/>
      <c r="M1117" s="228">
        <f t="shared" si="392"/>
        <v>0</v>
      </c>
      <c r="N1117" s="235">
        <v>526</v>
      </c>
    </row>
    <row r="1118" spans="1:14" x14ac:dyDescent="0.25">
      <c r="A1118" s="48">
        <f t="shared" si="371"/>
        <v>323</v>
      </c>
      <c r="B1118" s="49" t="str">
        <f t="shared" si="343"/>
        <v xml:space="preserve"> </v>
      </c>
      <c r="C1118" s="67" t="str">
        <f t="shared" si="372"/>
        <v xml:space="preserve">  </v>
      </c>
      <c r="D1118" s="67" t="str">
        <f t="shared" si="373"/>
        <v xml:space="preserve">  </v>
      </c>
      <c r="E1118" s="68"/>
      <c r="F1118" s="69"/>
      <c r="G1118" s="70">
        <v>323</v>
      </c>
      <c r="H1118" s="82"/>
      <c r="I1118" s="125"/>
      <c r="J1118" s="126" t="s">
        <v>145</v>
      </c>
      <c r="K1118" s="72">
        <f>SUM(K1119:K1120)</f>
        <v>0</v>
      </c>
      <c r="L1118" s="72">
        <f>SUM(L1119:L1120)</f>
        <v>0</v>
      </c>
      <c r="M1118" s="225">
        <f>SUM(M1119:M1120)</f>
        <v>0</v>
      </c>
      <c r="N1118" s="218"/>
    </row>
    <row r="1119" spans="1:14" ht="18" customHeight="1" x14ac:dyDescent="0.25">
      <c r="A1119" s="48">
        <f t="shared" si="371"/>
        <v>3237</v>
      </c>
      <c r="B1119" s="49" t="str">
        <f t="shared" ref="B1119:B1198" si="393">IF(H1119&gt;0,F1119," ")</f>
        <v xml:space="preserve"> </v>
      </c>
      <c r="C1119" s="67" t="str">
        <f t="shared" si="372"/>
        <v xml:space="preserve">  </v>
      </c>
      <c r="D1119" s="67" t="str">
        <f t="shared" si="373"/>
        <v xml:space="preserve">  </v>
      </c>
      <c r="E1119" s="68" t="s">
        <v>194</v>
      </c>
      <c r="F1119" s="69">
        <v>11</v>
      </c>
      <c r="G1119" s="70">
        <v>3237</v>
      </c>
      <c r="H1119" s="71"/>
      <c r="I1119" s="83">
        <v>1766</v>
      </c>
      <c r="J1119" s="126" t="s">
        <v>173</v>
      </c>
      <c r="K1119" s="116"/>
      <c r="L1119" s="116"/>
      <c r="M1119" s="228">
        <f t="shared" ref="M1119:M1120" si="394">K1119+L1119</f>
        <v>0</v>
      </c>
      <c r="N1119" s="222">
        <v>111</v>
      </c>
    </row>
    <row r="1120" spans="1:14" x14ac:dyDescent="0.25">
      <c r="B1120" s="49" t="str">
        <f t="shared" si="393"/>
        <v xml:space="preserve"> </v>
      </c>
      <c r="C1120" s="67"/>
      <c r="D1120" s="67"/>
      <c r="E1120" s="68" t="s">
        <v>194</v>
      </c>
      <c r="F1120" s="140">
        <v>51</v>
      </c>
      <c r="G1120" s="70">
        <v>3237</v>
      </c>
      <c r="H1120" s="91"/>
      <c r="I1120" s="83">
        <v>1767</v>
      </c>
      <c r="J1120" s="126" t="s">
        <v>173</v>
      </c>
      <c r="K1120" s="116"/>
      <c r="L1120" s="116"/>
      <c r="M1120" s="228">
        <f t="shared" si="394"/>
        <v>0</v>
      </c>
      <c r="N1120" s="236">
        <v>5103</v>
      </c>
    </row>
    <row r="1121" spans="1:14" ht="25.5" x14ac:dyDescent="0.25">
      <c r="A1121" s="48">
        <f t="shared" ref="A1121:A1212" si="395">G1121</f>
        <v>329</v>
      </c>
      <c r="B1121" s="49" t="str">
        <f t="shared" si="393"/>
        <v xml:space="preserve"> </v>
      </c>
      <c r="C1121" s="67" t="str">
        <f t="shared" ref="C1121:C1212" si="396">IF(H1121&gt;0,LEFT(E1121,3),"  ")</f>
        <v xml:space="preserve">  </v>
      </c>
      <c r="D1121" s="67" t="str">
        <f t="shared" ref="D1121:D1212" si="397">IF(H1121&gt;0,LEFT(E1121,4),"  ")</f>
        <v xml:space="preserve">  </v>
      </c>
      <c r="E1121" s="68"/>
      <c r="F1121" s="69"/>
      <c r="G1121" s="70">
        <v>329</v>
      </c>
      <c r="H1121" s="82"/>
      <c r="I1121" s="125"/>
      <c r="J1121" s="126" t="s">
        <v>156</v>
      </c>
      <c r="K1121" s="72">
        <f>SUM(K1122:K1123)</f>
        <v>200</v>
      </c>
      <c r="L1121" s="72">
        <f>SUM(L1122:L1123)</f>
        <v>0</v>
      </c>
      <c r="M1121" s="225">
        <f>SUM(M1122:M1123)</f>
        <v>200</v>
      </c>
      <c r="N1121" s="222"/>
    </row>
    <row r="1122" spans="1:14" x14ac:dyDescent="0.25">
      <c r="A1122" s="48">
        <f t="shared" si="395"/>
        <v>3293</v>
      </c>
      <c r="B1122" s="49" t="str">
        <f t="shared" si="393"/>
        <v xml:space="preserve"> </v>
      </c>
      <c r="C1122" s="67" t="str">
        <f t="shared" si="396"/>
        <v xml:space="preserve">  </v>
      </c>
      <c r="D1122" s="67" t="str">
        <f t="shared" si="397"/>
        <v xml:space="preserve">  </v>
      </c>
      <c r="E1122" s="68" t="s">
        <v>194</v>
      </c>
      <c r="F1122" s="69">
        <v>11</v>
      </c>
      <c r="G1122" s="70">
        <v>3293</v>
      </c>
      <c r="H1122" s="82"/>
      <c r="I1122" s="83">
        <v>1768</v>
      </c>
      <c r="J1122" s="126" t="s">
        <v>158</v>
      </c>
      <c r="K1122" s="116">
        <v>60</v>
      </c>
      <c r="L1122" s="116"/>
      <c r="M1122" s="228">
        <f>K1122+L1122</f>
        <v>60</v>
      </c>
      <c r="N1122" s="222">
        <v>111</v>
      </c>
    </row>
    <row r="1123" spans="1:14" x14ac:dyDescent="0.25">
      <c r="A1123" s="48">
        <f t="shared" si="395"/>
        <v>3293</v>
      </c>
      <c r="B1123" s="49" t="str">
        <f t="shared" si="393"/>
        <v xml:space="preserve"> </v>
      </c>
      <c r="C1123" s="67" t="str">
        <f t="shared" si="396"/>
        <v xml:space="preserve">  </v>
      </c>
      <c r="D1123" s="67" t="str">
        <f t="shared" si="397"/>
        <v xml:space="preserve">  </v>
      </c>
      <c r="E1123" s="68" t="s">
        <v>194</v>
      </c>
      <c r="F1123" s="140">
        <v>51</v>
      </c>
      <c r="G1123" s="70">
        <v>3293</v>
      </c>
      <c r="H1123" s="82"/>
      <c r="I1123" s="83">
        <v>1769</v>
      </c>
      <c r="J1123" s="126" t="s">
        <v>158</v>
      </c>
      <c r="K1123" s="116">
        <v>140</v>
      </c>
      <c r="L1123" s="116"/>
      <c r="M1123" s="228">
        <f t="shared" ref="M1123" si="398">K1123+L1123</f>
        <v>140</v>
      </c>
      <c r="N1123" s="236">
        <v>5103</v>
      </c>
    </row>
    <row r="1124" spans="1:14" s="262" customFormat="1" x14ac:dyDescent="0.25">
      <c r="A1124" s="171"/>
      <c r="B1124" s="172"/>
      <c r="C1124" s="263"/>
      <c r="D1124" s="263"/>
      <c r="E1124" s="264"/>
      <c r="F1124" s="265"/>
      <c r="G1124" s="266"/>
      <c r="H1124" s="267"/>
      <c r="I1124" s="254"/>
      <c r="J1124" s="268"/>
      <c r="K1124" s="269"/>
      <c r="L1124" s="269"/>
      <c r="M1124" s="270"/>
      <c r="N1124" s="249"/>
    </row>
    <row r="1125" spans="1:14" x14ac:dyDescent="0.25">
      <c r="C1125" s="67"/>
      <c r="D1125" s="67"/>
      <c r="E1125" s="250" t="s">
        <v>194</v>
      </c>
      <c r="F1125" s="251"/>
      <c r="G1125" s="252" t="s">
        <v>312</v>
      </c>
      <c r="H1125" s="253"/>
      <c r="I1125" s="254"/>
      <c r="J1125" s="255" t="s">
        <v>313</v>
      </c>
      <c r="K1125" s="256">
        <f>SUM(K1129)</f>
        <v>0</v>
      </c>
      <c r="L1125" s="256">
        <f t="shared" ref="L1125:M1125" si="399">SUM(L1129)</f>
        <v>14500</v>
      </c>
      <c r="M1125" s="256">
        <f t="shared" si="399"/>
        <v>14500</v>
      </c>
      <c r="N1125" s="249"/>
    </row>
    <row r="1126" spans="1:14" ht="25.5" x14ac:dyDescent="0.25">
      <c r="C1126" s="67"/>
      <c r="D1126" s="67"/>
      <c r="E1126" s="250"/>
      <c r="F1126" s="251"/>
      <c r="G1126" s="258">
        <v>11</v>
      </c>
      <c r="H1126" s="253"/>
      <c r="I1126" s="254"/>
      <c r="J1126" s="259" t="s">
        <v>102</v>
      </c>
      <c r="K1126" s="89">
        <f>SUMIF($F1129:$F1147,$G1126,K1129:K1147)</f>
        <v>0</v>
      </c>
      <c r="L1126" s="89">
        <f t="shared" ref="L1126:M1126" si="400">SUMIF($F1129:$F1147,$G1126,L1129:L1147)</f>
        <v>60</v>
      </c>
      <c r="M1126" s="89">
        <f t="shared" si="400"/>
        <v>60</v>
      </c>
      <c r="N1126" s="249"/>
    </row>
    <row r="1127" spans="1:14" ht="25.5" x14ac:dyDescent="0.25">
      <c r="C1127" s="67"/>
      <c r="D1127" s="67"/>
      <c r="E1127" s="250"/>
      <c r="F1127" s="251"/>
      <c r="G1127" s="258">
        <v>51</v>
      </c>
      <c r="H1127" s="253"/>
      <c r="I1127" s="254"/>
      <c r="J1127" s="259" t="s">
        <v>104</v>
      </c>
      <c r="K1127" s="89">
        <f>SUMIF($F1129:$F1147,$G1127,K1129:K1147)</f>
        <v>0</v>
      </c>
      <c r="L1127" s="89">
        <f t="shared" ref="L1127:M1127" si="401">SUMIF($F1129:$F1147,$G1127,L1129:L1147)</f>
        <v>689</v>
      </c>
      <c r="M1127" s="89">
        <f t="shared" si="401"/>
        <v>689</v>
      </c>
      <c r="N1127" s="249"/>
    </row>
    <row r="1128" spans="1:14" ht="25.5" x14ac:dyDescent="0.25">
      <c r="C1128" s="67"/>
      <c r="D1128" s="67"/>
      <c r="E1128" s="250"/>
      <c r="F1128" s="251"/>
      <c r="G1128" s="252">
        <v>52</v>
      </c>
      <c r="H1128" s="260">
        <v>1354</v>
      </c>
      <c r="I1128" s="254"/>
      <c r="J1128" s="259" t="s">
        <v>105</v>
      </c>
      <c r="K1128" s="89">
        <f>SUMIF($F1129:$F1147,$G1128,K1129:K1147)</f>
        <v>0</v>
      </c>
      <c r="L1128" s="89">
        <f t="shared" ref="L1128:M1128" si="402">SUMIF($F1129:$F1147,$G1128,L1129:L1147)</f>
        <v>13751</v>
      </c>
      <c r="M1128" s="89">
        <f t="shared" si="402"/>
        <v>13751</v>
      </c>
      <c r="N1128" s="249"/>
    </row>
    <row r="1129" spans="1:14" x14ac:dyDescent="0.25">
      <c r="C1129" s="67"/>
      <c r="D1129" s="67"/>
      <c r="E1129" s="250"/>
      <c r="F1129" s="251"/>
      <c r="G1129" s="252">
        <v>3</v>
      </c>
      <c r="H1129" s="253"/>
      <c r="I1129" s="260"/>
      <c r="J1129" s="255" t="s">
        <v>126</v>
      </c>
      <c r="K1129" s="256">
        <f>SUM(K1130,K1137)</f>
        <v>0</v>
      </c>
      <c r="L1129" s="256">
        <f t="shared" ref="L1129:M1129" si="403">SUM(L1130,L1137)</f>
        <v>14500</v>
      </c>
      <c r="M1129" s="256">
        <f t="shared" si="403"/>
        <v>14500</v>
      </c>
      <c r="N1129" s="249"/>
    </row>
    <row r="1130" spans="1:14" x14ac:dyDescent="0.25">
      <c r="C1130" s="67"/>
      <c r="D1130" s="67"/>
      <c r="E1130" s="250"/>
      <c r="F1130" s="251"/>
      <c r="G1130" s="252">
        <v>31</v>
      </c>
      <c r="H1130" s="260">
        <v>1355</v>
      </c>
      <c r="I1130" s="260"/>
      <c r="J1130" s="255" t="s">
        <v>127</v>
      </c>
      <c r="K1130" s="256">
        <f>SUM(K1131,K1133,K1135)</f>
        <v>0</v>
      </c>
      <c r="L1130" s="256">
        <f t="shared" ref="L1130" si="404">SUM(L1131,L1133,L1135)</f>
        <v>13751</v>
      </c>
      <c r="M1130" s="256">
        <f>SUM(M1131,M1133,M1135)</f>
        <v>13751</v>
      </c>
      <c r="N1130" s="249"/>
    </row>
    <row r="1131" spans="1:14" x14ac:dyDescent="0.25">
      <c r="C1131" s="67"/>
      <c r="D1131" s="67"/>
      <c r="E1131" s="250"/>
      <c r="F1131" s="251"/>
      <c r="G1131" s="252">
        <v>311</v>
      </c>
      <c r="H1131" s="253"/>
      <c r="I1131" s="260"/>
      <c r="J1131" s="255" t="s">
        <v>128</v>
      </c>
      <c r="K1131" s="256">
        <f>SUM(K1132)</f>
        <v>0</v>
      </c>
      <c r="L1131" s="256">
        <f t="shared" ref="L1131" si="405">SUM(L1132)</f>
        <v>10000</v>
      </c>
      <c r="M1131" s="256">
        <f>SUM(M1132)</f>
        <v>10000</v>
      </c>
      <c r="N1131" s="249"/>
    </row>
    <row r="1132" spans="1:14" x14ac:dyDescent="0.25">
      <c r="C1132" s="67"/>
      <c r="D1132" s="67"/>
      <c r="E1132" s="250" t="s">
        <v>194</v>
      </c>
      <c r="F1132" s="271">
        <v>52</v>
      </c>
      <c r="G1132" s="252">
        <v>3111</v>
      </c>
      <c r="H1132" s="260">
        <v>1356</v>
      </c>
      <c r="I1132" s="260">
        <v>2235</v>
      </c>
      <c r="J1132" s="255" t="s">
        <v>130</v>
      </c>
      <c r="K1132" s="116"/>
      <c r="L1132" s="116">
        <v>10000</v>
      </c>
      <c r="M1132" s="256">
        <f>SUM(K1132:L1132)</f>
        <v>10000</v>
      </c>
      <c r="N1132" s="257">
        <v>526</v>
      </c>
    </row>
    <row r="1133" spans="1:14" x14ac:dyDescent="0.25">
      <c r="C1133" s="67"/>
      <c r="D1133" s="67"/>
      <c r="E1133" s="250"/>
      <c r="F1133" s="272"/>
      <c r="G1133" s="252">
        <v>312</v>
      </c>
      <c r="H1133" s="253"/>
      <c r="I1133" s="260"/>
      <c r="J1133" s="255" t="s">
        <v>131</v>
      </c>
      <c r="K1133" s="256">
        <f>SUM(K1134)</f>
        <v>0</v>
      </c>
      <c r="L1133" s="256">
        <f t="shared" ref="L1133" si="406">SUM(L1134)</f>
        <v>2100</v>
      </c>
      <c r="M1133" s="256">
        <f>SUM(M1134)</f>
        <v>2100</v>
      </c>
      <c r="N1133" s="249"/>
    </row>
    <row r="1134" spans="1:14" x14ac:dyDescent="0.25">
      <c r="C1134" s="67"/>
      <c r="D1134" s="67"/>
      <c r="E1134" s="250" t="s">
        <v>194</v>
      </c>
      <c r="F1134" s="271">
        <v>52</v>
      </c>
      <c r="G1134" s="252">
        <v>3121</v>
      </c>
      <c r="H1134" s="253"/>
      <c r="I1134" s="260">
        <v>2236</v>
      </c>
      <c r="J1134" s="255" t="s">
        <v>131</v>
      </c>
      <c r="K1134" s="116"/>
      <c r="L1134" s="116">
        <v>2100</v>
      </c>
      <c r="M1134" s="256">
        <f>SUM(K1134:L1134)</f>
        <v>2100</v>
      </c>
      <c r="N1134" s="257">
        <v>526</v>
      </c>
    </row>
    <row r="1135" spans="1:14" x14ac:dyDescent="0.25">
      <c r="C1135" s="67"/>
      <c r="D1135" s="67"/>
      <c r="E1135" s="250"/>
      <c r="F1135" s="272"/>
      <c r="G1135" s="252">
        <v>313</v>
      </c>
      <c r="H1135" s="260">
        <v>1357</v>
      </c>
      <c r="I1135" s="260"/>
      <c r="J1135" s="255" t="s">
        <v>132</v>
      </c>
      <c r="K1135" s="256">
        <f>SUM(K1136)</f>
        <v>0</v>
      </c>
      <c r="L1135" s="256">
        <f t="shared" ref="L1135" si="407">SUM(L1136)</f>
        <v>1651</v>
      </c>
      <c r="M1135" s="256">
        <f>SUM(M1136)</f>
        <v>1651</v>
      </c>
      <c r="N1135" s="249"/>
    </row>
    <row r="1136" spans="1:14" ht="25.5" x14ac:dyDescent="0.25">
      <c r="C1136" s="67"/>
      <c r="D1136" s="67"/>
      <c r="E1136" s="250" t="s">
        <v>194</v>
      </c>
      <c r="F1136" s="271">
        <v>52</v>
      </c>
      <c r="G1136" s="252">
        <v>3132</v>
      </c>
      <c r="H1136" s="260">
        <v>1358</v>
      </c>
      <c r="I1136" s="260">
        <v>2237</v>
      </c>
      <c r="J1136" s="255" t="s">
        <v>133</v>
      </c>
      <c r="K1136" s="116"/>
      <c r="L1136" s="116">
        <v>1651</v>
      </c>
      <c r="M1136" s="256">
        <f>SUM(K1136:L1136)</f>
        <v>1651</v>
      </c>
      <c r="N1136" s="257">
        <v>526</v>
      </c>
    </row>
    <row r="1137" spans="1:14" x14ac:dyDescent="0.25">
      <c r="C1137" s="67"/>
      <c r="D1137" s="67"/>
      <c r="E1137" s="250"/>
      <c r="F1137" s="251"/>
      <c r="G1137" s="252">
        <v>32</v>
      </c>
      <c r="H1137" s="253"/>
      <c r="I1137" s="260"/>
      <c r="J1137" s="255" t="s">
        <v>134</v>
      </c>
      <c r="K1137" s="256">
        <f>SUM(K1138,K1142,K1145)</f>
        <v>0</v>
      </c>
      <c r="L1137" s="256">
        <f t="shared" ref="L1137" si="408">SUM(L1138,L1142,L1145)</f>
        <v>749</v>
      </c>
      <c r="M1137" s="256">
        <f>SUM(M1138,M1142,M1145)</f>
        <v>749</v>
      </c>
      <c r="N1137" s="249"/>
    </row>
    <row r="1138" spans="1:14" x14ac:dyDescent="0.25">
      <c r="C1138" s="67"/>
      <c r="D1138" s="67"/>
      <c r="E1138" s="250"/>
      <c r="F1138" s="251"/>
      <c r="G1138" s="252">
        <v>321</v>
      </c>
      <c r="H1138" s="260">
        <v>1359</v>
      </c>
      <c r="I1138" s="260"/>
      <c r="J1138" s="255" t="s">
        <v>135</v>
      </c>
      <c r="K1138" s="256">
        <f>SUM(K1139:K1141)</f>
        <v>0</v>
      </c>
      <c r="L1138" s="256">
        <f t="shared" ref="L1138" si="409">SUM(L1139:L1141)</f>
        <v>200</v>
      </c>
      <c r="M1138" s="256">
        <f>SUM(M1139:M1141)</f>
        <v>200</v>
      </c>
      <c r="N1138" s="249"/>
    </row>
    <row r="1139" spans="1:14" x14ac:dyDescent="0.25">
      <c r="C1139" s="67"/>
      <c r="D1139" s="67"/>
      <c r="E1139" s="250" t="s">
        <v>194</v>
      </c>
      <c r="F1139" s="251">
        <v>11</v>
      </c>
      <c r="G1139" s="252">
        <v>3211</v>
      </c>
      <c r="H1139" s="253"/>
      <c r="I1139" s="260">
        <v>2238</v>
      </c>
      <c r="J1139" s="255" t="s">
        <v>136</v>
      </c>
      <c r="K1139" s="116"/>
      <c r="L1139" s="116">
        <v>60</v>
      </c>
      <c r="M1139" s="256">
        <f>SUM(K1139:L1139)</f>
        <v>60</v>
      </c>
      <c r="N1139" s="257">
        <v>111</v>
      </c>
    </row>
    <row r="1140" spans="1:14" x14ac:dyDescent="0.25">
      <c r="C1140" s="67"/>
      <c r="D1140" s="67"/>
      <c r="E1140" s="250" t="s">
        <v>194</v>
      </c>
      <c r="F1140" s="271">
        <v>51</v>
      </c>
      <c r="G1140" s="252">
        <v>3211</v>
      </c>
      <c r="H1140" s="253"/>
      <c r="I1140" s="260">
        <v>2239</v>
      </c>
      <c r="J1140" s="255" t="s">
        <v>136</v>
      </c>
      <c r="K1140" s="116"/>
      <c r="L1140" s="116">
        <v>140</v>
      </c>
      <c r="M1140" s="256">
        <f>SUM(K1140:L1140)</f>
        <v>140</v>
      </c>
      <c r="N1140" s="257">
        <v>5103</v>
      </c>
    </row>
    <row r="1141" spans="1:14" ht="25.5" x14ac:dyDescent="0.25">
      <c r="C1141" s="67"/>
      <c r="D1141" s="67"/>
      <c r="E1141" s="250" t="s">
        <v>194</v>
      </c>
      <c r="F1141" s="271">
        <v>52</v>
      </c>
      <c r="G1141" s="252">
        <v>3212</v>
      </c>
      <c r="H1141" s="260">
        <v>1360</v>
      </c>
      <c r="I1141" s="260">
        <v>2240</v>
      </c>
      <c r="J1141" s="255" t="s">
        <v>137</v>
      </c>
      <c r="K1141" s="116"/>
      <c r="L1141" s="116"/>
      <c r="M1141" s="256">
        <f>SUM(K1141:L1141)</f>
        <v>0</v>
      </c>
      <c r="N1141" s="257">
        <v>526</v>
      </c>
    </row>
    <row r="1142" spans="1:14" x14ac:dyDescent="0.25">
      <c r="C1142" s="67"/>
      <c r="D1142" s="67"/>
      <c r="E1142" s="250"/>
      <c r="F1142" s="251"/>
      <c r="G1142" s="252">
        <v>323</v>
      </c>
      <c r="H1142" s="253"/>
      <c r="I1142" s="260"/>
      <c r="J1142" s="255" t="s">
        <v>145</v>
      </c>
      <c r="K1142" s="256">
        <f>SUM(K1143:K1144)</f>
        <v>0</v>
      </c>
      <c r="L1142" s="256">
        <f t="shared" ref="L1142" si="410">SUM(L1143:L1144)</f>
        <v>549</v>
      </c>
      <c r="M1142" s="256">
        <f>SUM(M1143:M1144)</f>
        <v>549</v>
      </c>
      <c r="N1142" s="249"/>
    </row>
    <row r="1143" spans="1:14" x14ac:dyDescent="0.25">
      <c r="C1143" s="67"/>
      <c r="D1143" s="67"/>
      <c r="E1143" s="250" t="s">
        <v>194</v>
      </c>
      <c r="F1143" s="251">
        <v>11</v>
      </c>
      <c r="G1143" s="252">
        <v>3237</v>
      </c>
      <c r="H1143" s="261"/>
      <c r="I1143" s="260">
        <v>2241</v>
      </c>
      <c r="J1143" s="255" t="s">
        <v>173</v>
      </c>
      <c r="K1143" s="116"/>
      <c r="L1143" s="116"/>
      <c r="M1143" s="256">
        <f>SUM(K1143:L1143)</f>
        <v>0</v>
      </c>
      <c r="N1143" s="257">
        <v>111</v>
      </c>
    </row>
    <row r="1144" spans="1:14" x14ac:dyDescent="0.25">
      <c r="C1144" s="67"/>
      <c r="D1144" s="67"/>
      <c r="E1144" s="250" t="s">
        <v>194</v>
      </c>
      <c r="F1144" s="271">
        <v>51</v>
      </c>
      <c r="G1144" s="252">
        <v>3237</v>
      </c>
      <c r="H1144" s="261"/>
      <c r="I1144" s="260">
        <v>2242</v>
      </c>
      <c r="J1144" s="255" t="s">
        <v>173</v>
      </c>
      <c r="K1144" s="116"/>
      <c r="L1144" s="116">
        <v>549</v>
      </c>
      <c r="M1144" s="256">
        <f>SUM(K1144:L1144)</f>
        <v>549</v>
      </c>
      <c r="N1144" s="257">
        <v>5103</v>
      </c>
    </row>
    <row r="1145" spans="1:14" ht="25.5" x14ac:dyDescent="0.25">
      <c r="C1145" s="67"/>
      <c r="D1145" s="67"/>
      <c r="E1145" s="250"/>
      <c r="F1145" s="251"/>
      <c r="G1145" s="252">
        <v>329</v>
      </c>
      <c r="H1145" s="253"/>
      <c r="I1145" s="260"/>
      <c r="J1145" s="255" t="s">
        <v>156</v>
      </c>
      <c r="K1145" s="256">
        <f>SUM(K1146:K1147)</f>
        <v>0</v>
      </c>
      <c r="L1145" s="256">
        <f t="shared" ref="L1145" si="411">SUM(L1146:L1147)</f>
        <v>0</v>
      </c>
      <c r="M1145" s="256">
        <f>SUM(M1146:M1147)</f>
        <v>0</v>
      </c>
      <c r="N1145" s="249"/>
    </row>
    <row r="1146" spans="1:14" x14ac:dyDescent="0.25">
      <c r="C1146" s="67"/>
      <c r="D1146" s="67"/>
      <c r="E1146" s="250" t="s">
        <v>194</v>
      </c>
      <c r="F1146" s="251">
        <v>11</v>
      </c>
      <c r="G1146" s="252">
        <v>3293</v>
      </c>
      <c r="H1146" s="253"/>
      <c r="I1146" s="260">
        <v>2243</v>
      </c>
      <c r="J1146" s="255" t="s">
        <v>158</v>
      </c>
      <c r="K1146" s="116"/>
      <c r="L1146" s="116"/>
      <c r="M1146" s="256">
        <f>SUM(K1146:L1146)</f>
        <v>0</v>
      </c>
      <c r="N1146" s="257">
        <v>111</v>
      </c>
    </row>
    <row r="1147" spans="1:14" x14ac:dyDescent="0.25">
      <c r="C1147" s="67"/>
      <c r="D1147" s="67"/>
      <c r="E1147" s="250" t="s">
        <v>194</v>
      </c>
      <c r="F1147" s="271">
        <v>51</v>
      </c>
      <c r="G1147" s="252">
        <v>3293</v>
      </c>
      <c r="H1147" s="253"/>
      <c r="I1147" s="260">
        <v>2244</v>
      </c>
      <c r="J1147" s="255" t="s">
        <v>158</v>
      </c>
      <c r="K1147" s="116"/>
      <c r="L1147" s="116"/>
      <c r="M1147" s="256">
        <f>SUM(K1147:L1147)</f>
        <v>0</v>
      </c>
      <c r="N1147" s="257">
        <v>5103</v>
      </c>
    </row>
    <row r="1148" spans="1:14" x14ac:dyDescent="0.25">
      <c r="A1148" s="48">
        <f t="shared" si="395"/>
        <v>0</v>
      </c>
      <c r="B1148" s="49">
        <f t="shared" si="393"/>
        <v>0</v>
      </c>
      <c r="C1148" s="67" t="str">
        <f t="shared" si="396"/>
        <v/>
      </c>
      <c r="D1148" s="67" t="str">
        <f t="shared" si="397"/>
        <v/>
      </c>
      <c r="E1148" s="68"/>
      <c r="F1148" s="69"/>
      <c r="G1148" s="70"/>
      <c r="H1148" s="83">
        <v>1361</v>
      </c>
      <c r="I1148" s="125"/>
      <c r="J1148" s="126"/>
      <c r="K1148" s="72"/>
      <c r="L1148" s="72"/>
      <c r="M1148" s="225"/>
      <c r="N1148" s="218"/>
    </row>
    <row r="1149" spans="1:14" x14ac:dyDescent="0.25">
      <c r="A1149" s="48" t="str">
        <f t="shared" si="395"/>
        <v>T 1207 19</v>
      </c>
      <c r="B1149" s="49" t="str">
        <f t="shared" si="393"/>
        <v xml:space="preserve"> </v>
      </c>
      <c r="C1149" s="67" t="str">
        <f t="shared" si="396"/>
        <v xml:space="preserve">  </v>
      </c>
      <c r="D1149" s="67" t="str">
        <f t="shared" si="397"/>
        <v xml:space="preserve">  </v>
      </c>
      <c r="E1149" s="141" t="s">
        <v>194</v>
      </c>
      <c r="F1149" s="69"/>
      <c r="G1149" s="105" t="s">
        <v>273</v>
      </c>
      <c r="H1149" s="82"/>
      <c r="I1149" s="122"/>
      <c r="J1149" s="123" t="s">
        <v>274</v>
      </c>
      <c r="K1149" s="81">
        <f>SUM(K1151)</f>
        <v>0</v>
      </c>
      <c r="L1149" s="81">
        <f>SUM(L1151)</f>
        <v>0</v>
      </c>
      <c r="M1149" s="229">
        <f>SUM(M1151)</f>
        <v>0</v>
      </c>
      <c r="N1149" s="222"/>
    </row>
    <row r="1150" spans="1:14" ht="25.5" x14ac:dyDescent="0.25">
      <c r="A1150" s="48">
        <f t="shared" si="395"/>
        <v>11</v>
      </c>
      <c r="B1150" s="49" t="str">
        <f t="shared" si="393"/>
        <v xml:space="preserve"> </v>
      </c>
      <c r="C1150" s="67" t="str">
        <f t="shared" si="396"/>
        <v xml:space="preserve">  </v>
      </c>
      <c r="D1150" s="67" t="str">
        <f t="shared" si="397"/>
        <v xml:space="preserve">  </v>
      </c>
      <c r="E1150" s="134"/>
      <c r="F1150" s="69"/>
      <c r="G1150" s="90">
        <v>11</v>
      </c>
      <c r="H1150" s="71"/>
      <c r="I1150" s="88"/>
      <c r="J1150" s="124" t="s">
        <v>102</v>
      </c>
      <c r="K1150" s="89">
        <f>SUMIF($F1151:$F1165,$G1150,K1151:K1165)</f>
        <v>0</v>
      </c>
      <c r="L1150" s="89">
        <f>SUMIF($F1151:$F1165,$G1150,L1151:L1165)</f>
        <v>0</v>
      </c>
      <c r="M1150" s="224">
        <f>SUMIF($F1151:$F1165,$G1150,M1151:M1165)</f>
        <v>0</v>
      </c>
      <c r="N1150" s="218"/>
    </row>
    <row r="1151" spans="1:14" x14ac:dyDescent="0.25">
      <c r="B1151" s="49" t="str">
        <f t="shared" si="393"/>
        <v xml:space="preserve"> </v>
      </c>
      <c r="C1151" s="67"/>
      <c r="D1151" s="67"/>
      <c r="E1151" s="68"/>
      <c r="F1151" s="69"/>
      <c r="G1151" s="70">
        <v>3</v>
      </c>
      <c r="H1151" s="91"/>
      <c r="I1151" s="125"/>
      <c r="J1151" s="126" t="s">
        <v>126</v>
      </c>
      <c r="K1151" s="72">
        <f t="shared" ref="K1151" si="412">SUM(K1152,K1159)</f>
        <v>0</v>
      </c>
      <c r="L1151" s="72">
        <f t="shared" ref="L1151:M1151" si="413">SUM(L1152,L1159)</f>
        <v>0</v>
      </c>
      <c r="M1151" s="225">
        <f t="shared" si="413"/>
        <v>0</v>
      </c>
      <c r="N1151" s="222"/>
    </row>
    <row r="1152" spans="1:14" x14ac:dyDescent="0.25">
      <c r="A1152" s="48">
        <f t="shared" ref="A1152:A1156" si="414">G1152</f>
        <v>31</v>
      </c>
      <c r="B1152" s="49" t="str">
        <f t="shared" si="393"/>
        <v xml:space="preserve"> </v>
      </c>
      <c r="C1152" s="67" t="str">
        <f t="shared" ref="C1152:C1156" si="415">IF(H1152&gt;0,LEFT(E1152,3),"  ")</f>
        <v xml:space="preserve">  </v>
      </c>
      <c r="D1152" s="67" t="str">
        <f t="shared" ref="D1152:D1156" si="416">IF(H1152&gt;0,LEFT(E1152,4),"  ")</f>
        <v xml:space="preserve">  </v>
      </c>
      <c r="E1152" s="68"/>
      <c r="F1152" s="69"/>
      <c r="G1152" s="70">
        <v>31</v>
      </c>
      <c r="H1152" s="82"/>
      <c r="I1152" s="125"/>
      <c r="J1152" s="126" t="s">
        <v>127</v>
      </c>
      <c r="K1152" s="72">
        <f>SUM(K1153,K1155,K1157)</f>
        <v>0</v>
      </c>
      <c r="L1152" s="72">
        <f>SUM(L1153,L1155,L1157)</f>
        <v>0</v>
      </c>
      <c r="M1152" s="225">
        <f>SUM(M1153,M1155,M1157)</f>
        <v>0</v>
      </c>
      <c r="N1152" s="222"/>
    </row>
    <row r="1153" spans="1:14" x14ac:dyDescent="0.25">
      <c r="A1153" s="48">
        <f t="shared" si="414"/>
        <v>311</v>
      </c>
      <c r="B1153" s="49" t="str">
        <f t="shared" si="393"/>
        <v xml:space="preserve"> </v>
      </c>
      <c r="C1153" s="67" t="str">
        <f t="shared" si="415"/>
        <v xml:space="preserve">  </v>
      </c>
      <c r="D1153" s="67" t="str">
        <f t="shared" si="416"/>
        <v xml:space="preserve">  </v>
      </c>
      <c r="E1153" s="68"/>
      <c r="F1153" s="69"/>
      <c r="G1153" s="70">
        <v>311</v>
      </c>
      <c r="H1153" s="82"/>
      <c r="I1153" s="125"/>
      <c r="J1153" s="126" t="s">
        <v>128</v>
      </c>
      <c r="K1153" s="72">
        <f>SUM(K1154:K1154)</f>
        <v>0</v>
      </c>
      <c r="L1153" s="72">
        <f>SUM(L1154:L1154)</f>
        <v>0</v>
      </c>
      <c r="M1153" s="225">
        <f>SUM(M1154:M1154)</f>
        <v>0</v>
      </c>
      <c r="N1153" s="218"/>
    </row>
    <row r="1154" spans="1:14" x14ac:dyDescent="0.25">
      <c r="A1154" s="48">
        <f t="shared" si="414"/>
        <v>3111</v>
      </c>
      <c r="B1154" s="49" t="str">
        <f t="shared" si="393"/>
        <v xml:space="preserve"> </v>
      </c>
      <c r="C1154" s="67" t="str">
        <f t="shared" si="415"/>
        <v xml:space="preserve">  </v>
      </c>
      <c r="D1154" s="67" t="str">
        <f t="shared" si="416"/>
        <v xml:space="preserve">  </v>
      </c>
      <c r="E1154" s="68" t="s">
        <v>194</v>
      </c>
      <c r="F1154" s="69">
        <v>11</v>
      </c>
      <c r="G1154" s="70">
        <v>3111</v>
      </c>
      <c r="H1154" s="82"/>
      <c r="I1154" s="83">
        <v>1770</v>
      </c>
      <c r="J1154" s="126" t="s">
        <v>130</v>
      </c>
      <c r="K1154" s="116"/>
      <c r="L1154" s="116"/>
      <c r="M1154" s="228">
        <f t="shared" ref="M1154" si="417">K1154+L1154</f>
        <v>0</v>
      </c>
      <c r="N1154" s="218">
        <v>111</v>
      </c>
    </row>
    <row r="1155" spans="1:14" x14ac:dyDescent="0.25">
      <c r="A1155" s="48">
        <f t="shared" si="414"/>
        <v>312</v>
      </c>
      <c r="B1155" s="49">
        <f t="shared" si="393"/>
        <v>0</v>
      </c>
      <c r="C1155" s="67" t="str">
        <f t="shared" si="415"/>
        <v/>
      </c>
      <c r="D1155" s="67" t="str">
        <f t="shared" si="416"/>
        <v/>
      </c>
      <c r="E1155" s="68"/>
      <c r="F1155" s="69"/>
      <c r="G1155" s="70">
        <v>312</v>
      </c>
      <c r="H1155" s="83" t="s">
        <v>129</v>
      </c>
      <c r="I1155" s="125"/>
      <c r="J1155" s="126" t="s">
        <v>131</v>
      </c>
      <c r="K1155" s="72">
        <f>SUM(K1156)</f>
        <v>0</v>
      </c>
      <c r="L1155" s="72">
        <f>SUM(L1156)</f>
        <v>0</v>
      </c>
      <c r="M1155" s="225">
        <f>SUM(M1156)</f>
        <v>0</v>
      </c>
      <c r="N1155" s="218"/>
    </row>
    <row r="1156" spans="1:14" x14ac:dyDescent="0.25">
      <c r="A1156" s="48">
        <f t="shared" si="414"/>
        <v>3121</v>
      </c>
      <c r="B1156" s="49" t="str">
        <f t="shared" si="393"/>
        <v xml:space="preserve"> </v>
      </c>
      <c r="C1156" s="67" t="str">
        <f t="shared" si="415"/>
        <v xml:space="preserve">  </v>
      </c>
      <c r="D1156" s="67" t="str">
        <f t="shared" si="416"/>
        <v xml:space="preserve">  </v>
      </c>
      <c r="E1156" s="68" t="s">
        <v>194</v>
      </c>
      <c r="F1156" s="69">
        <v>11</v>
      </c>
      <c r="G1156" s="70">
        <v>3121</v>
      </c>
      <c r="H1156" s="82"/>
      <c r="I1156" s="83">
        <v>1771</v>
      </c>
      <c r="J1156" s="126" t="s">
        <v>131</v>
      </c>
      <c r="K1156" s="116"/>
      <c r="L1156" s="116"/>
      <c r="M1156" s="228">
        <f t="shared" ref="M1156" si="418">K1156+L1156</f>
        <v>0</v>
      </c>
      <c r="N1156" s="218">
        <v>111</v>
      </c>
    </row>
    <row r="1157" spans="1:14" x14ac:dyDescent="0.25">
      <c r="A1157" s="48">
        <f t="shared" si="395"/>
        <v>313</v>
      </c>
      <c r="B1157" s="49" t="str">
        <f t="shared" si="393"/>
        <v xml:space="preserve"> </v>
      </c>
      <c r="C1157" s="67" t="str">
        <f t="shared" si="396"/>
        <v xml:space="preserve">  </v>
      </c>
      <c r="D1157" s="67" t="str">
        <f t="shared" si="397"/>
        <v xml:space="preserve">  </v>
      </c>
      <c r="E1157" s="68"/>
      <c r="F1157" s="69"/>
      <c r="G1157" s="70">
        <v>313</v>
      </c>
      <c r="H1157" s="71"/>
      <c r="I1157" s="125"/>
      <c r="J1157" s="126" t="s">
        <v>132</v>
      </c>
      <c r="K1157" s="72">
        <f>SUM(K1158)</f>
        <v>0</v>
      </c>
      <c r="L1157" s="72">
        <f>SUM(L1158)</f>
        <v>0</v>
      </c>
      <c r="M1157" s="225">
        <f>SUM(M1158)</f>
        <v>0</v>
      </c>
      <c r="N1157" s="218"/>
    </row>
    <row r="1158" spans="1:14" ht="25.5" x14ac:dyDescent="0.25">
      <c r="B1158" s="49" t="str">
        <f t="shared" si="393"/>
        <v xml:space="preserve"> </v>
      </c>
      <c r="C1158" s="67"/>
      <c r="D1158" s="67"/>
      <c r="E1158" s="68" t="s">
        <v>194</v>
      </c>
      <c r="F1158" s="69">
        <v>11</v>
      </c>
      <c r="G1158" s="70">
        <v>3132</v>
      </c>
      <c r="H1158" s="91"/>
      <c r="I1158" s="83">
        <v>1772</v>
      </c>
      <c r="J1158" s="64" t="s">
        <v>133</v>
      </c>
      <c r="K1158" s="116"/>
      <c r="L1158" s="116"/>
      <c r="M1158" s="228">
        <f t="shared" ref="M1158" si="419">K1158+L1158</f>
        <v>0</v>
      </c>
      <c r="N1158" s="218">
        <v>111</v>
      </c>
    </row>
    <row r="1159" spans="1:14" x14ac:dyDescent="0.25">
      <c r="A1159" s="48">
        <f t="shared" si="395"/>
        <v>32</v>
      </c>
      <c r="B1159" s="49" t="str">
        <f t="shared" si="393"/>
        <v xml:space="preserve"> </v>
      </c>
      <c r="C1159" s="67" t="str">
        <f t="shared" si="396"/>
        <v xml:space="preserve">  </v>
      </c>
      <c r="D1159" s="67" t="str">
        <f t="shared" si="397"/>
        <v xml:space="preserve">  </v>
      </c>
      <c r="E1159" s="68"/>
      <c r="F1159" s="69"/>
      <c r="G1159" s="70">
        <v>32</v>
      </c>
      <c r="H1159" s="82"/>
      <c r="I1159" s="125"/>
      <c r="J1159" s="126" t="s">
        <v>134</v>
      </c>
      <c r="K1159" s="72">
        <f>SUM(K1160,K1163)</f>
        <v>0</v>
      </c>
      <c r="L1159" s="72">
        <f>SUM(L1160,L1163)</f>
        <v>0</v>
      </c>
      <c r="M1159" s="225">
        <f>SUM(M1160,M1163)</f>
        <v>0</v>
      </c>
      <c r="N1159" s="222"/>
    </row>
    <row r="1160" spans="1:14" x14ac:dyDescent="0.25">
      <c r="A1160" s="48">
        <f t="shared" si="395"/>
        <v>321</v>
      </c>
      <c r="B1160" s="49" t="str">
        <f t="shared" si="393"/>
        <v xml:space="preserve"> </v>
      </c>
      <c r="C1160" s="67" t="str">
        <f t="shared" si="396"/>
        <v xml:space="preserve">  </v>
      </c>
      <c r="D1160" s="67" t="str">
        <f t="shared" si="397"/>
        <v xml:space="preserve">  </v>
      </c>
      <c r="E1160" s="68"/>
      <c r="F1160" s="69"/>
      <c r="G1160" s="70">
        <v>321</v>
      </c>
      <c r="H1160" s="82"/>
      <c r="I1160" s="125"/>
      <c r="J1160" s="126" t="s">
        <v>135</v>
      </c>
      <c r="K1160" s="72">
        <f>SUM(K1161:K1162)</f>
        <v>0</v>
      </c>
      <c r="L1160" s="72">
        <f>SUM(L1161:L1162)</f>
        <v>0</v>
      </c>
      <c r="M1160" s="225">
        <f>SUM(M1161:M1162)</f>
        <v>0</v>
      </c>
      <c r="N1160" s="218"/>
    </row>
    <row r="1161" spans="1:14" x14ac:dyDescent="0.25">
      <c r="A1161" s="48">
        <f t="shared" si="395"/>
        <v>3211</v>
      </c>
      <c r="B1161" s="49" t="str">
        <f t="shared" si="393"/>
        <v xml:space="preserve"> </v>
      </c>
      <c r="C1161" s="67" t="str">
        <f t="shared" si="396"/>
        <v xml:space="preserve">  </v>
      </c>
      <c r="D1161" s="67" t="str">
        <f t="shared" si="397"/>
        <v xml:space="preserve">  </v>
      </c>
      <c r="E1161" s="68" t="s">
        <v>194</v>
      </c>
      <c r="F1161" s="69">
        <v>11</v>
      </c>
      <c r="G1161" s="70">
        <v>3211</v>
      </c>
      <c r="H1161" s="82"/>
      <c r="I1161" s="83">
        <v>1773</v>
      </c>
      <c r="J1161" s="126" t="s">
        <v>136</v>
      </c>
      <c r="K1161" s="116"/>
      <c r="L1161" s="116"/>
      <c r="M1161" s="228">
        <f t="shared" ref="M1161:M1164" si="420">K1161+L1161</f>
        <v>0</v>
      </c>
      <c r="N1161" s="218">
        <v>111</v>
      </c>
    </row>
    <row r="1162" spans="1:14" ht="25.5" x14ac:dyDescent="0.25">
      <c r="A1162" s="48">
        <f t="shared" si="395"/>
        <v>3212</v>
      </c>
      <c r="B1162" s="49">
        <f t="shared" si="393"/>
        <v>11</v>
      </c>
      <c r="C1162" s="67" t="str">
        <f t="shared" si="396"/>
        <v>091</v>
      </c>
      <c r="D1162" s="67" t="str">
        <f t="shared" si="397"/>
        <v>0912</v>
      </c>
      <c r="E1162" s="68" t="s">
        <v>194</v>
      </c>
      <c r="F1162" s="69">
        <v>11</v>
      </c>
      <c r="G1162" s="70">
        <v>3212</v>
      </c>
      <c r="H1162" s="83">
        <v>1363</v>
      </c>
      <c r="I1162" s="83">
        <v>1774</v>
      </c>
      <c r="J1162" s="126" t="s">
        <v>137</v>
      </c>
      <c r="K1162" s="116"/>
      <c r="L1162" s="116"/>
      <c r="M1162" s="228">
        <f t="shared" si="420"/>
        <v>0</v>
      </c>
      <c r="N1162" s="218">
        <v>111</v>
      </c>
    </row>
    <row r="1163" spans="1:14" x14ac:dyDescent="0.25">
      <c r="A1163" s="48">
        <f t="shared" si="395"/>
        <v>323</v>
      </c>
      <c r="B1163" s="49" t="str">
        <f t="shared" si="393"/>
        <v xml:space="preserve"> </v>
      </c>
      <c r="C1163" s="67" t="str">
        <f t="shared" si="396"/>
        <v xml:space="preserve">  </v>
      </c>
      <c r="D1163" s="67" t="str">
        <f t="shared" si="397"/>
        <v xml:space="preserve">  </v>
      </c>
      <c r="E1163" s="68"/>
      <c r="F1163" s="69"/>
      <c r="G1163" s="70">
        <v>323</v>
      </c>
      <c r="H1163" s="82"/>
      <c r="I1163" s="125"/>
      <c r="J1163" s="126" t="s">
        <v>145</v>
      </c>
      <c r="K1163" s="72">
        <f>SUM(K1164:K1164)</f>
        <v>0</v>
      </c>
      <c r="L1163" s="72">
        <f>SUM(L1164:L1164)</f>
        <v>0</v>
      </c>
      <c r="M1163" s="225">
        <f>SUM(M1164:M1164)</f>
        <v>0</v>
      </c>
      <c r="N1163" s="218"/>
    </row>
    <row r="1164" spans="1:14" x14ac:dyDescent="0.25">
      <c r="A1164" s="48">
        <f t="shared" si="395"/>
        <v>3237</v>
      </c>
      <c r="B1164" s="49">
        <f t="shared" si="393"/>
        <v>11</v>
      </c>
      <c r="C1164" s="67" t="str">
        <f t="shared" si="396"/>
        <v>091</v>
      </c>
      <c r="D1164" s="67" t="str">
        <f t="shared" si="397"/>
        <v>0912</v>
      </c>
      <c r="E1164" s="68" t="s">
        <v>194</v>
      </c>
      <c r="F1164" s="69">
        <v>11</v>
      </c>
      <c r="G1164" s="70">
        <v>3237</v>
      </c>
      <c r="H1164" s="83">
        <v>1364</v>
      </c>
      <c r="I1164" s="83">
        <v>1775</v>
      </c>
      <c r="J1164" s="126" t="s">
        <v>173</v>
      </c>
      <c r="K1164" s="116"/>
      <c r="L1164" s="116"/>
      <c r="M1164" s="228">
        <f t="shared" si="420"/>
        <v>0</v>
      </c>
      <c r="N1164" s="218">
        <v>111</v>
      </c>
    </row>
    <row r="1165" spans="1:14" x14ac:dyDescent="0.25">
      <c r="A1165" s="48">
        <f t="shared" si="395"/>
        <v>0</v>
      </c>
      <c r="B1165" s="49" t="str">
        <f t="shared" si="393"/>
        <v xml:space="preserve"> </v>
      </c>
      <c r="C1165" s="67" t="str">
        <f t="shared" si="396"/>
        <v xml:space="preserve">  </v>
      </c>
      <c r="D1165" s="67" t="str">
        <f t="shared" si="397"/>
        <v xml:space="preserve">  </v>
      </c>
      <c r="E1165" s="68"/>
      <c r="F1165" s="69"/>
      <c r="G1165" s="70"/>
      <c r="H1165" s="82"/>
      <c r="I1165" s="125"/>
      <c r="J1165" s="126"/>
      <c r="K1165" s="72"/>
      <c r="L1165" s="72"/>
      <c r="M1165" s="225"/>
      <c r="N1165" s="218"/>
    </row>
    <row r="1166" spans="1:14" x14ac:dyDescent="0.25">
      <c r="A1166" s="48" t="str">
        <f t="shared" si="395"/>
        <v>T 1207 29</v>
      </c>
      <c r="B1166" s="49">
        <f t="shared" si="393"/>
        <v>0</v>
      </c>
      <c r="C1166" s="67" t="str">
        <f t="shared" si="396"/>
        <v>091</v>
      </c>
      <c r="D1166" s="67" t="str">
        <f t="shared" si="397"/>
        <v>0912</v>
      </c>
      <c r="E1166" s="141" t="s">
        <v>194</v>
      </c>
      <c r="F1166" s="69"/>
      <c r="G1166" s="106" t="s">
        <v>291</v>
      </c>
      <c r="H1166" s="83">
        <v>1365</v>
      </c>
      <c r="I1166" s="122"/>
      <c r="J1166" s="129" t="s">
        <v>288</v>
      </c>
      <c r="K1166" s="81">
        <f>SUM(K1168)</f>
        <v>0</v>
      </c>
      <c r="L1166" s="81">
        <f>SUM(L1168)</f>
        <v>0</v>
      </c>
      <c r="M1166" s="229">
        <f>SUM(M1168)</f>
        <v>0</v>
      </c>
      <c r="N1166" s="222"/>
    </row>
    <row r="1167" spans="1:14" ht="25.5" x14ac:dyDescent="0.25">
      <c r="A1167" s="48">
        <f t="shared" si="395"/>
        <v>11</v>
      </c>
      <c r="B1167" s="49" t="str">
        <f t="shared" si="393"/>
        <v xml:space="preserve"> </v>
      </c>
      <c r="C1167" s="67" t="str">
        <f t="shared" si="396"/>
        <v xml:space="preserve">  </v>
      </c>
      <c r="D1167" s="67" t="str">
        <f t="shared" si="397"/>
        <v xml:space="preserve">  </v>
      </c>
      <c r="E1167" s="134"/>
      <c r="F1167" s="69"/>
      <c r="G1167" s="90">
        <v>11</v>
      </c>
      <c r="H1167" s="82"/>
      <c r="I1167" s="88"/>
      <c r="J1167" s="124" t="s">
        <v>102</v>
      </c>
      <c r="K1167" s="89">
        <f>SUMIF($F1168:$F1185,$G1167,K1168:K1185)</f>
        <v>0</v>
      </c>
      <c r="L1167" s="89">
        <f>SUMIF($F1168:$F1185,$G1167,L1168:L1185)</f>
        <v>0</v>
      </c>
      <c r="M1167" s="224">
        <f>SUMIF($F1168:$F1185,$G1167,M1168:M1185)</f>
        <v>0</v>
      </c>
      <c r="N1167" s="218"/>
    </row>
    <row r="1168" spans="1:14" x14ac:dyDescent="0.25">
      <c r="A1168" s="48">
        <f t="shared" si="395"/>
        <v>3</v>
      </c>
      <c r="B1168" s="49" t="str">
        <f t="shared" si="393"/>
        <v xml:space="preserve"> </v>
      </c>
      <c r="C1168" s="67" t="str">
        <f t="shared" si="396"/>
        <v xml:space="preserve">  </v>
      </c>
      <c r="D1168" s="67" t="str">
        <f t="shared" si="397"/>
        <v xml:space="preserve">  </v>
      </c>
      <c r="E1168" s="68"/>
      <c r="F1168" s="69"/>
      <c r="G1168" s="70">
        <v>3</v>
      </c>
      <c r="H1168" s="82"/>
      <c r="I1168" s="125"/>
      <c r="J1168" s="126" t="s">
        <v>126</v>
      </c>
      <c r="K1168" s="72">
        <f>SUM(K1169,K1176,K1182)</f>
        <v>0</v>
      </c>
      <c r="L1168" s="72">
        <f>SUM(L1169,L1176,L1182)</f>
        <v>0</v>
      </c>
      <c r="M1168" s="225">
        <f>SUM(M1169,M1176,M1182)</f>
        <v>0</v>
      </c>
      <c r="N1168" s="222"/>
    </row>
    <row r="1169" spans="1:14" x14ac:dyDescent="0.25">
      <c r="A1169" s="48">
        <f t="shared" si="395"/>
        <v>31</v>
      </c>
      <c r="B1169" s="49">
        <f t="shared" si="393"/>
        <v>0</v>
      </c>
      <c r="C1169" s="67" t="str">
        <f t="shared" si="396"/>
        <v/>
      </c>
      <c r="D1169" s="67" t="str">
        <f t="shared" si="397"/>
        <v/>
      </c>
      <c r="E1169" s="68"/>
      <c r="F1169" s="69"/>
      <c r="G1169" s="70">
        <v>31</v>
      </c>
      <c r="H1169" s="83">
        <v>1366</v>
      </c>
      <c r="I1169" s="125"/>
      <c r="J1169" s="126" t="s">
        <v>127</v>
      </c>
      <c r="K1169" s="72">
        <f>SUM(K1170,K1172,K1174)</f>
        <v>0</v>
      </c>
      <c r="L1169" s="72">
        <f>SUM(L1170,L1172,L1174)</f>
        <v>0</v>
      </c>
      <c r="M1169" s="225">
        <f>SUM(M1170,M1172,M1174)</f>
        <v>0</v>
      </c>
      <c r="N1169" s="222"/>
    </row>
    <row r="1170" spans="1:14" x14ac:dyDescent="0.25">
      <c r="A1170" s="48">
        <f t="shared" si="395"/>
        <v>311</v>
      </c>
      <c r="B1170" s="49">
        <f t="shared" si="393"/>
        <v>0</v>
      </c>
      <c r="C1170" s="67" t="str">
        <f t="shared" si="396"/>
        <v/>
      </c>
      <c r="D1170" s="67" t="str">
        <f t="shared" si="397"/>
        <v/>
      </c>
      <c r="E1170" s="68"/>
      <c r="F1170" s="69"/>
      <c r="G1170" s="70">
        <v>311</v>
      </c>
      <c r="H1170" s="83">
        <v>1367</v>
      </c>
      <c r="I1170" s="125"/>
      <c r="J1170" s="126" t="s">
        <v>128</v>
      </c>
      <c r="K1170" s="72">
        <f>SUM(K1171:K1171)</f>
        <v>0</v>
      </c>
      <c r="L1170" s="72">
        <f>SUM(L1171:L1171)</f>
        <v>0</v>
      </c>
      <c r="M1170" s="225">
        <f>SUM(M1171:M1171)</f>
        <v>0</v>
      </c>
      <c r="N1170" s="218"/>
    </row>
    <row r="1171" spans="1:14" x14ac:dyDescent="0.25">
      <c r="A1171" s="48">
        <f t="shared" si="395"/>
        <v>3111</v>
      </c>
      <c r="B1171" s="49" t="str">
        <f t="shared" si="393"/>
        <v xml:space="preserve"> </v>
      </c>
      <c r="C1171" s="67" t="str">
        <f t="shared" si="396"/>
        <v xml:space="preserve">  </v>
      </c>
      <c r="D1171" s="67" t="str">
        <f t="shared" si="397"/>
        <v xml:space="preserve">  </v>
      </c>
      <c r="E1171" s="68" t="s">
        <v>194</v>
      </c>
      <c r="F1171" s="69">
        <v>11</v>
      </c>
      <c r="G1171" s="70">
        <v>3111</v>
      </c>
      <c r="H1171" s="82"/>
      <c r="I1171" s="83">
        <v>1776</v>
      </c>
      <c r="J1171" s="126" t="s">
        <v>130</v>
      </c>
      <c r="K1171" s="116"/>
      <c r="L1171" s="116"/>
      <c r="M1171" s="228">
        <f t="shared" ref="M1171" si="421">K1171+L1171</f>
        <v>0</v>
      </c>
      <c r="N1171" s="218">
        <v>111</v>
      </c>
    </row>
    <row r="1172" spans="1:14" x14ac:dyDescent="0.25">
      <c r="A1172" s="48">
        <f t="shared" si="395"/>
        <v>312</v>
      </c>
      <c r="B1172" s="49">
        <f t="shared" si="393"/>
        <v>0</v>
      </c>
      <c r="C1172" s="67" t="str">
        <f t="shared" si="396"/>
        <v/>
      </c>
      <c r="D1172" s="67" t="str">
        <f t="shared" si="397"/>
        <v/>
      </c>
      <c r="E1172" s="68"/>
      <c r="F1172" s="69"/>
      <c r="G1172" s="70">
        <v>312</v>
      </c>
      <c r="H1172" s="83">
        <v>1368</v>
      </c>
      <c r="I1172" s="125"/>
      <c r="J1172" s="126" t="s">
        <v>131</v>
      </c>
      <c r="K1172" s="72">
        <f>SUM(K1173)</f>
        <v>0</v>
      </c>
      <c r="L1172" s="72">
        <f>SUM(L1173)</f>
        <v>0</v>
      </c>
      <c r="M1172" s="225">
        <f>SUM(M1173)</f>
        <v>0</v>
      </c>
      <c r="N1172" s="218"/>
    </row>
    <row r="1173" spans="1:14" x14ac:dyDescent="0.25">
      <c r="A1173" s="48">
        <f t="shared" si="395"/>
        <v>3121</v>
      </c>
      <c r="B1173" s="49" t="str">
        <f t="shared" si="393"/>
        <v xml:space="preserve"> </v>
      </c>
      <c r="C1173" s="67" t="str">
        <f t="shared" si="396"/>
        <v xml:space="preserve">  </v>
      </c>
      <c r="D1173" s="67" t="str">
        <f t="shared" si="397"/>
        <v xml:space="preserve">  </v>
      </c>
      <c r="E1173" s="68" t="s">
        <v>194</v>
      </c>
      <c r="F1173" s="69">
        <v>11</v>
      </c>
      <c r="G1173" s="70">
        <v>3121</v>
      </c>
      <c r="H1173" s="82"/>
      <c r="I1173" s="83">
        <v>1777</v>
      </c>
      <c r="J1173" s="126" t="s">
        <v>131</v>
      </c>
      <c r="K1173" s="116"/>
      <c r="L1173" s="116"/>
      <c r="M1173" s="228">
        <f t="shared" ref="M1173" si="422">K1173+L1173</f>
        <v>0</v>
      </c>
      <c r="N1173" s="218">
        <v>111</v>
      </c>
    </row>
    <row r="1174" spans="1:14" x14ac:dyDescent="0.25">
      <c r="A1174" s="48">
        <f t="shared" si="395"/>
        <v>313</v>
      </c>
      <c r="B1174" s="49" t="str">
        <f t="shared" si="393"/>
        <v xml:space="preserve"> </v>
      </c>
      <c r="C1174" s="67" t="str">
        <f t="shared" si="396"/>
        <v xml:space="preserve">  </v>
      </c>
      <c r="D1174" s="67" t="str">
        <f t="shared" si="397"/>
        <v xml:space="preserve">  </v>
      </c>
      <c r="E1174" s="68"/>
      <c r="F1174" s="69"/>
      <c r="G1174" s="70">
        <v>313</v>
      </c>
      <c r="H1174" s="71"/>
      <c r="I1174" s="125"/>
      <c r="J1174" s="126" t="s">
        <v>132</v>
      </c>
      <c r="K1174" s="72">
        <f>SUM(K1175)</f>
        <v>0</v>
      </c>
      <c r="L1174" s="72">
        <f>SUM(L1175)</f>
        <v>0</v>
      </c>
      <c r="M1174" s="225">
        <f>SUM(M1175)</f>
        <v>0</v>
      </c>
      <c r="N1174" s="218"/>
    </row>
    <row r="1175" spans="1:14" ht="25.5" x14ac:dyDescent="0.25">
      <c r="B1175" s="49" t="str">
        <f t="shared" si="393"/>
        <v xml:space="preserve"> </v>
      </c>
      <c r="C1175" s="67"/>
      <c r="D1175" s="67"/>
      <c r="E1175" s="68" t="s">
        <v>194</v>
      </c>
      <c r="F1175" s="69">
        <v>11</v>
      </c>
      <c r="G1175" s="70">
        <v>3132</v>
      </c>
      <c r="H1175" s="91"/>
      <c r="I1175" s="83">
        <v>1778</v>
      </c>
      <c r="J1175" s="64" t="s">
        <v>133</v>
      </c>
      <c r="K1175" s="116"/>
      <c r="L1175" s="116"/>
      <c r="M1175" s="228">
        <f t="shared" ref="M1175" si="423">K1175+L1175</f>
        <v>0</v>
      </c>
      <c r="N1175" s="218">
        <v>111</v>
      </c>
    </row>
    <row r="1176" spans="1:14" x14ac:dyDescent="0.25">
      <c r="A1176" s="48">
        <f t="shared" si="395"/>
        <v>32</v>
      </c>
      <c r="B1176" s="49" t="str">
        <f t="shared" si="393"/>
        <v xml:space="preserve"> </v>
      </c>
      <c r="C1176" s="67" t="str">
        <f t="shared" si="396"/>
        <v xml:space="preserve">  </v>
      </c>
      <c r="D1176" s="67" t="str">
        <f t="shared" si="397"/>
        <v xml:space="preserve">  </v>
      </c>
      <c r="E1176" s="68"/>
      <c r="F1176" s="69"/>
      <c r="G1176" s="70">
        <v>32</v>
      </c>
      <c r="H1176" s="82"/>
      <c r="I1176" s="125"/>
      <c r="J1176" s="126" t="s">
        <v>134</v>
      </c>
      <c r="K1176" s="72">
        <f t="shared" ref="K1176" si="424">SUM(K1177,K1180)</f>
        <v>0</v>
      </c>
      <c r="L1176" s="72">
        <f>SUM(L1177,L1180)</f>
        <v>0</v>
      </c>
      <c r="M1176" s="225">
        <f t="shared" ref="M1176" si="425">SUM(M1177,M1180)</f>
        <v>0</v>
      </c>
      <c r="N1176" s="222"/>
    </row>
    <row r="1177" spans="1:14" x14ac:dyDescent="0.25">
      <c r="A1177" s="48">
        <f t="shared" si="395"/>
        <v>321</v>
      </c>
      <c r="B1177" s="49" t="str">
        <f t="shared" si="393"/>
        <v xml:space="preserve"> </v>
      </c>
      <c r="C1177" s="67" t="str">
        <f t="shared" si="396"/>
        <v xml:space="preserve">  </v>
      </c>
      <c r="D1177" s="67" t="str">
        <f t="shared" si="397"/>
        <v xml:space="preserve">  </v>
      </c>
      <c r="E1177" s="68"/>
      <c r="F1177" s="69"/>
      <c r="G1177" s="70">
        <v>321</v>
      </c>
      <c r="H1177" s="82"/>
      <c r="I1177" s="125"/>
      <c r="J1177" s="126" t="s">
        <v>135</v>
      </c>
      <c r="K1177" s="72">
        <f>SUM(K1178:K1179)</f>
        <v>0</v>
      </c>
      <c r="L1177" s="72">
        <f>SUM(L1178:L1179)</f>
        <v>0</v>
      </c>
      <c r="M1177" s="225">
        <f>SUM(M1178:M1179)</f>
        <v>0</v>
      </c>
      <c r="N1177" s="218"/>
    </row>
    <row r="1178" spans="1:14" x14ac:dyDescent="0.25">
      <c r="A1178" s="48">
        <f t="shared" si="395"/>
        <v>3211</v>
      </c>
      <c r="B1178" s="49" t="str">
        <f t="shared" si="393"/>
        <v xml:space="preserve"> </v>
      </c>
      <c r="C1178" s="67" t="str">
        <f t="shared" si="396"/>
        <v xml:space="preserve">  </v>
      </c>
      <c r="D1178" s="67" t="str">
        <f t="shared" si="397"/>
        <v xml:space="preserve">  </v>
      </c>
      <c r="E1178" s="68" t="s">
        <v>194</v>
      </c>
      <c r="F1178" s="69">
        <v>11</v>
      </c>
      <c r="G1178" s="70">
        <v>3211</v>
      </c>
      <c r="H1178" s="82"/>
      <c r="I1178" s="83">
        <v>1779</v>
      </c>
      <c r="J1178" s="126" t="s">
        <v>136</v>
      </c>
      <c r="K1178" s="116"/>
      <c r="L1178" s="116"/>
      <c r="M1178" s="228">
        <f t="shared" ref="M1178:M1179" si="426">K1178+L1178</f>
        <v>0</v>
      </c>
      <c r="N1178" s="218">
        <v>111</v>
      </c>
    </row>
    <row r="1179" spans="1:14" ht="25.5" x14ac:dyDescent="0.25">
      <c r="A1179" s="48">
        <f t="shared" si="395"/>
        <v>3212</v>
      </c>
      <c r="B1179" s="49">
        <f t="shared" si="393"/>
        <v>11</v>
      </c>
      <c r="C1179" s="67" t="str">
        <f t="shared" si="396"/>
        <v>091</v>
      </c>
      <c r="D1179" s="67" t="str">
        <f t="shared" si="397"/>
        <v>0912</v>
      </c>
      <c r="E1179" s="68" t="s">
        <v>194</v>
      </c>
      <c r="F1179" s="69">
        <v>11</v>
      </c>
      <c r="G1179" s="70">
        <v>3212</v>
      </c>
      <c r="H1179" s="83">
        <v>1369</v>
      </c>
      <c r="I1179" s="83">
        <v>1780</v>
      </c>
      <c r="J1179" s="126" t="s">
        <v>137</v>
      </c>
      <c r="K1179" s="116"/>
      <c r="L1179" s="116"/>
      <c r="M1179" s="228">
        <f t="shared" si="426"/>
        <v>0</v>
      </c>
      <c r="N1179" s="218">
        <v>111</v>
      </c>
    </row>
    <row r="1180" spans="1:14" x14ac:dyDescent="0.25">
      <c r="A1180" s="48">
        <f t="shared" si="395"/>
        <v>323</v>
      </c>
      <c r="B1180" s="49" t="str">
        <f t="shared" si="393"/>
        <v xml:space="preserve"> </v>
      </c>
      <c r="C1180" s="67" t="str">
        <f t="shared" si="396"/>
        <v xml:space="preserve">  </v>
      </c>
      <c r="D1180" s="67" t="str">
        <f t="shared" si="397"/>
        <v xml:space="preserve">  </v>
      </c>
      <c r="E1180" s="68"/>
      <c r="F1180" s="69"/>
      <c r="G1180" s="70">
        <v>323</v>
      </c>
      <c r="H1180" s="82"/>
      <c r="I1180" s="125"/>
      <c r="J1180" s="126" t="s">
        <v>148</v>
      </c>
      <c r="K1180" s="72">
        <f t="shared" ref="K1180:K1183" si="427">SUM(K1181)</f>
        <v>0</v>
      </c>
      <c r="L1180" s="72">
        <f>SUM(L1181)</f>
        <v>0</v>
      </c>
      <c r="M1180" s="225">
        <f>SUM(M1181)</f>
        <v>0</v>
      </c>
      <c r="N1180" s="218"/>
    </row>
    <row r="1181" spans="1:14" x14ac:dyDescent="0.25">
      <c r="A1181" s="48">
        <f t="shared" si="395"/>
        <v>3237</v>
      </c>
      <c r="B1181" s="49">
        <f t="shared" si="393"/>
        <v>11</v>
      </c>
      <c r="C1181" s="67" t="str">
        <f t="shared" si="396"/>
        <v>091</v>
      </c>
      <c r="D1181" s="67" t="str">
        <f t="shared" si="397"/>
        <v>0912</v>
      </c>
      <c r="E1181" s="68" t="s">
        <v>194</v>
      </c>
      <c r="F1181" s="69">
        <v>11</v>
      </c>
      <c r="G1181" s="70">
        <v>3237</v>
      </c>
      <c r="H1181" s="83">
        <v>1370</v>
      </c>
      <c r="I1181" s="83">
        <v>2168</v>
      </c>
      <c r="J1181" s="126" t="s">
        <v>152</v>
      </c>
      <c r="K1181" s="116"/>
      <c r="L1181" s="116"/>
      <c r="M1181" s="228">
        <f t="shared" ref="M1181" si="428">K1181+L1181</f>
        <v>0</v>
      </c>
      <c r="N1181" s="218">
        <v>111</v>
      </c>
    </row>
    <row r="1182" spans="1:14" x14ac:dyDescent="0.25">
      <c r="A1182" s="48">
        <f t="shared" si="395"/>
        <v>38</v>
      </c>
      <c r="B1182" s="49" t="str">
        <f t="shared" si="393"/>
        <v xml:space="preserve"> </v>
      </c>
      <c r="C1182" s="67" t="str">
        <f t="shared" si="396"/>
        <v xml:space="preserve">  </v>
      </c>
      <c r="D1182" s="67" t="str">
        <f t="shared" si="397"/>
        <v xml:space="preserve">  </v>
      </c>
      <c r="E1182" s="68"/>
      <c r="F1182" s="69"/>
      <c r="G1182" s="70">
        <v>38</v>
      </c>
      <c r="H1182" s="82"/>
      <c r="I1182" s="125"/>
      <c r="J1182" s="126" t="s">
        <v>174</v>
      </c>
      <c r="K1182" s="72">
        <f t="shared" si="427"/>
        <v>0</v>
      </c>
      <c r="L1182" s="72">
        <f t="shared" ref="L1182:M1183" si="429">SUM(L1183)</f>
        <v>0</v>
      </c>
      <c r="M1182" s="225">
        <f t="shared" si="429"/>
        <v>0</v>
      </c>
      <c r="N1182" s="222"/>
    </row>
    <row r="1183" spans="1:14" x14ac:dyDescent="0.25">
      <c r="A1183" s="48">
        <f t="shared" si="395"/>
        <v>381</v>
      </c>
      <c r="B1183" s="49" t="str">
        <f t="shared" si="393"/>
        <v xml:space="preserve"> </v>
      </c>
      <c r="C1183" s="67" t="str">
        <f t="shared" si="396"/>
        <v xml:space="preserve">  </v>
      </c>
      <c r="D1183" s="67" t="str">
        <f t="shared" si="397"/>
        <v xml:space="preserve">  </v>
      </c>
      <c r="E1183" s="68"/>
      <c r="F1183" s="69"/>
      <c r="G1183" s="70">
        <v>381</v>
      </c>
      <c r="H1183" s="82"/>
      <c r="I1183" s="125"/>
      <c r="J1183" s="126" t="s">
        <v>49</v>
      </c>
      <c r="K1183" s="72">
        <f t="shared" si="427"/>
        <v>0</v>
      </c>
      <c r="L1183" s="72">
        <f t="shared" si="429"/>
        <v>0</v>
      </c>
      <c r="M1183" s="225">
        <f t="shared" si="429"/>
        <v>0</v>
      </c>
      <c r="N1183" s="218"/>
    </row>
    <row r="1184" spans="1:14" x14ac:dyDescent="0.25">
      <c r="A1184" s="48">
        <f t="shared" si="395"/>
        <v>3811</v>
      </c>
      <c r="B1184" s="49">
        <f t="shared" si="393"/>
        <v>11</v>
      </c>
      <c r="C1184" s="67" t="str">
        <f t="shared" si="396"/>
        <v>091</v>
      </c>
      <c r="D1184" s="67" t="str">
        <f t="shared" si="397"/>
        <v>0912</v>
      </c>
      <c r="E1184" s="68" t="s">
        <v>194</v>
      </c>
      <c r="F1184" s="69">
        <v>11</v>
      </c>
      <c r="G1184" s="70">
        <v>3811</v>
      </c>
      <c r="H1184" s="83">
        <v>1371</v>
      </c>
      <c r="I1184" s="83">
        <v>1781</v>
      </c>
      <c r="J1184" s="126" t="s">
        <v>228</v>
      </c>
      <c r="K1184" s="116"/>
      <c r="L1184" s="116"/>
      <c r="M1184" s="228">
        <f t="shared" ref="M1184" si="430">K1184+L1184</f>
        <v>0</v>
      </c>
      <c r="N1184" s="218">
        <v>111</v>
      </c>
    </row>
    <row r="1185" spans="1:14" x14ac:dyDescent="0.25">
      <c r="A1185" s="48">
        <f t="shared" si="395"/>
        <v>0</v>
      </c>
      <c r="B1185" s="49">
        <f t="shared" si="393"/>
        <v>0</v>
      </c>
      <c r="C1185" s="67" t="str">
        <f t="shared" si="396"/>
        <v/>
      </c>
      <c r="D1185" s="67" t="str">
        <f t="shared" si="397"/>
        <v/>
      </c>
      <c r="E1185" s="68"/>
      <c r="F1185" s="69"/>
      <c r="G1185" s="70"/>
      <c r="H1185" s="83">
        <v>1372</v>
      </c>
      <c r="I1185" s="125"/>
      <c r="J1185" s="126"/>
      <c r="K1185" s="72"/>
      <c r="L1185" s="72"/>
      <c r="M1185" s="225"/>
      <c r="N1185" s="218"/>
    </row>
    <row r="1186" spans="1:14" ht="25.5" x14ac:dyDescent="0.25">
      <c r="A1186" s="48" t="str">
        <f t="shared" si="395"/>
        <v>T 1207 20</v>
      </c>
      <c r="B1186" s="49" t="str">
        <f t="shared" si="393"/>
        <v xml:space="preserve"> </v>
      </c>
      <c r="C1186" s="67" t="str">
        <f t="shared" si="396"/>
        <v xml:space="preserve">  </v>
      </c>
      <c r="D1186" s="67" t="str">
        <f t="shared" si="397"/>
        <v xml:space="preserve">  </v>
      </c>
      <c r="E1186" s="132" t="s">
        <v>194</v>
      </c>
      <c r="F1186" s="69"/>
      <c r="G1186" s="80" t="s">
        <v>275</v>
      </c>
      <c r="H1186" s="82"/>
      <c r="I1186" s="122"/>
      <c r="J1186" s="123" t="s">
        <v>276</v>
      </c>
      <c r="K1186" s="81">
        <f>SUM(K1188)</f>
        <v>9000</v>
      </c>
      <c r="L1186" s="81">
        <f>SUM(L1188)</f>
        <v>-222</v>
      </c>
      <c r="M1186" s="229">
        <f>SUM(M1188)</f>
        <v>8778</v>
      </c>
      <c r="N1186" s="222"/>
    </row>
    <row r="1187" spans="1:14" ht="25.5" x14ac:dyDescent="0.25">
      <c r="A1187" s="48">
        <f t="shared" si="395"/>
        <v>52</v>
      </c>
      <c r="B1187" s="49">
        <f t="shared" si="393"/>
        <v>0</v>
      </c>
      <c r="C1187" s="67" t="str">
        <f t="shared" si="396"/>
        <v/>
      </c>
      <c r="D1187" s="67" t="str">
        <f t="shared" si="397"/>
        <v/>
      </c>
      <c r="E1187" s="134"/>
      <c r="F1187" s="69"/>
      <c r="G1187" s="90">
        <v>52</v>
      </c>
      <c r="H1187" s="83">
        <v>1373</v>
      </c>
      <c r="I1187" s="88"/>
      <c r="J1187" s="124" t="s">
        <v>105</v>
      </c>
      <c r="K1187" s="89">
        <f t="shared" ref="K1187" si="431">SUMIF($F1188:$F1192,$G1187,K1188:K1192)</f>
        <v>9000</v>
      </c>
      <c r="L1187" s="89">
        <f t="shared" ref="L1187:M1187" si="432">SUMIF($F1188:$F1192,$G1187,L1188:L1192)</f>
        <v>-222</v>
      </c>
      <c r="M1187" s="224">
        <f t="shared" si="432"/>
        <v>8778</v>
      </c>
      <c r="N1187" s="218"/>
    </row>
    <row r="1188" spans="1:14" x14ac:dyDescent="0.25">
      <c r="A1188" s="48">
        <f>G1188</f>
        <v>3</v>
      </c>
      <c r="B1188" s="49">
        <f t="shared" si="393"/>
        <v>0</v>
      </c>
      <c r="C1188" s="67" t="str">
        <f t="shared" si="396"/>
        <v/>
      </c>
      <c r="D1188" s="67" t="str">
        <f t="shared" si="397"/>
        <v/>
      </c>
      <c r="E1188" s="68"/>
      <c r="F1188" s="69"/>
      <c r="G1188" s="70">
        <v>3</v>
      </c>
      <c r="H1188" s="83">
        <v>1374</v>
      </c>
      <c r="I1188" s="125"/>
      <c r="J1188" s="126" t="s">
        <v>126</v>
      </c>
      <c r="K1188" s="72">
        <f t="shared" ref="K1188" si="433">SUM(K1189)</f>
        <v>9000</v>
      </c>
      <c r="L1188" s="72">
        <f t="shared" ref="L1188:M1188" si="434">SUM(L1189)</f>
        <v>-222</v>
      </c>
      <c r="M1188" s="225">
        <f t="shared" si="434"/>
        <v>8778</v>
      </c>
      <c r="N1188" s="222"/>
    </row>
    <row r="1189" spans="1:14" x14ac:dyDescent="0.25">
      <c r="A1189" s="48">
        <f t="shared" si="395"/>
        <v>32</v>
      </c>
      <c r="B1189" s="49">
        <f t="shared" si="393"/>
        <v>0</v>
      </c>
      <c r="C1189" s="67" t="str">
        <f t="shared" si="396"/>
        <v/>
      </c>
      <c r="D1189" s="67" t="str">
        <f t="shared" si="397"/>
        <v/>
      </c>
      <c r="E1189" s="68"/>
      <c r="F1189" s="69"/>
      <c r="G1189" s="70">
        <v>32</v>
      </c>
      <c r="H1189" s="83">
        <v>1375</v>
      </c>
      <c r="I1189" s="125"/>
      <c r="J1189" s="126" t="s">
        <v>134</v>
      </c>
      <c r="K1189" s="72">
        <f>SUM(K1190)</f>
        <v>9000</v>
      </c>
      <c r="L1189" s="72">
        <f>SUM(L1190)</f>
        <v>-222</v>
      </c>
      <c r="M1189" s="225">
        <f>SUM(M1190)</f>
        <v>8778</v>
      </c>
      <c r="N1189" s="222"/>
    </row>
    <row r="1190" spans="1:14" x14ac:dyDescent="0.25">
      <c r="A1190" s="48">
        <f t="shared" si="395"/>
        <v>322</v>
      </c>
      <c r="B1190" s="49" t="str">
        <f t="shared" si="393"/>
        <v xml:space="preserve"> </v>
      </c>
      <c r="C1190" s="67" t="str">
        <f t="shared" si="396"/>
        <v xml:space="preserve">  </v>
      </c>
      <c r="D1190" s="67" t="str">
        <f t="shared" si="397"/>
        <v xml:space="preserve">  </v>
      </c>
      <c r="E1190" s="68"/>
      <c r="F1190" s="69"/>
      <c r="G1190" s="70">
        <v>322</v>
      </c>
      <c r="H1190" s="82"/>
      <c r="I1190" s="125"/>
      <c r="J1190" s="126" t="s">
        <v>140</v>
      </c>
      <c r="K1190" s="72">
        <f>SUM(K1191:K1191)</f>
        <v>9000</v>
      </c>
      <c r="L1190" s="72">
        <f>SUM(L1191:L1191)</f>
        <v>-222</v>
      </c>
      <c r="M1190" s="225">
        <f>SUM(M1191:M1191)</f>
        <v>8778</v>
      </c>
      <c r="N1190" s="218"/>
    </row>
    <row r="1191" spans="1:14" x14ac:dyDescent="0.25">
      <c r="A1191" s="48">
        <f t="shared" si="395"/>
        <v>3222</v>
      </c>
      <c r="B1191" s="49">
        <f t="shared" si="393"/>
        <v>52</v>
      </c>
      <c r="C1191" s="67" t="str">
        <f t="shared" si="396"/>
        <v>091</v>
      </c>
      <c r="D1191" s="67" t="str">
        <f t="shared" si="397"/>
        <v>0912</v>
      </c>
      <c r="E1191" s="68" t="s">
        <v>194</v>
      </c>
      <c r="F1191" s="142">
        <v>52</v>
      </c>
      <c r="G1191" s="70">
        <v>3222</v>
      </c>
      <c r="H1191" s="83">
        <v>1376</v>
      </c>
      <c r="I1191" s="83">
        <v>1782</v>
      </c>
      <c r="J1191" s="126" t="s">
        <v>142</v>
      </c>
      <c r="K1191" s="116">
        <v>9000</v>
      </c>
      <c r="L1191" s="116">
        <v>-222</v>
      </c>
      <c r="M1191" s="228">
        <f t="shared" ref="M1191" si="435">K1191+L1191</f>
        <v>8778</v>
      </c>
      <c r="N1191" s="237">
        <v>5212</v>
      </c>
    </row>
    <row r="1192" spans="1:14" x14ac:dyDescent="0.25">
      <c r="A1192" s="48">
        <f t="shared" si="395"/>
        <v>0</v>
      </c>
      <c r="B1192" s="49">
        <f t="shared" si="393"/>
        <v>0</v>
      </c>
      <c r="C1192" s="67" t="str">
        <f t="shared" si="396"/>
        <v/>
      </c>
      <c r="D1192" s="67" t="str">
        <f t="shared" si="397"/>
        <v/>
      </c>
      <c r="E1192" s="68"/>
      <c r="F1192" s="69"/>
      <c r="G1192" s="70"/>
      <c r="H1192" s="83">
        <v>1377</v>
      </c>
      <c r="I1192" s="125"/>
      <c r="J1192" s="126"/>
      <c r="K1192" s="72"/>
      <c r="L1192" s="72"/>
      <c r="M1192" s="225"/>
      <c r="N1192" s="218"/>
    </row>
    <row r="1193" spans="1:14" ht="25.5" x14ac:dyDescent="0.25">
      <c r="A1193" s="48" t="str">
        <f t="shared" si="395"/>
        <v>T 1207 28</v>
      </c>
      <c r="B1193" s="49" t="str">
        <f t="shared" si="393"/>
        <v xml:space="preserve"> </v>
      </c>
      <c r="C1193" s="67" t="str">
        <f t="shared" si="396"/>
        <v xml:space="preserve">  </v>
      </c>
      <c r="D1193" s="67" t="str">
        <f t="shared" si="397"/>
        <v xml:space="preserve">  </v>
      </c>
      <c r="E1193" s="132" t="s">
        <v>194</v>
      </c>
      <c r="F1193" s="69"/>
      <c r="G1193" s="106" t="s">
        <v>277</v>
      </c>
      <c r="H1193" s="82"/>
      <c r="I1193" s="122"/>
      <c r="J1193" s="123" t="s">
        <v>289</v>
      </c>
      <c r="K1193" s="81">
        <f t="shared" ref="K1193" si="436">SUM(K1195)</f>
        <v>0</v>
      </c>
      <c r="L1193" s="81">
        <f t="shared" ref="L1193:M1193" si="437">SUM(L1195)</f>
        <v>25846</v>
      </c>
      <c r="M1193" s="229">
        <f t="shared" si="437"/>
        <v>25846</v>
      </c>
      <c r="N1193" s="218"/>
    </row>
    <row r="1194" spans="1:14" ht="25.5" x14ac:dyDescent="0.25">
      <c r="A1194" s="48">
        <f t="shared" si="395"/>
        <v>52</v>
      </c>
      <c r="B1194" s="49" t="str">
        <f t="shared" si="393"/>
        <v xml:space="preserve"> </v>
      </c>
      <c r="C1194" s="67" t="str">
        <f t="shared" si="396"/>
        <v xml:space="preserve">  </v>
      </c>
      <c r="D1194" s="67" t="str">
        <f t="shared" si="397"/>
        <v xml:space="preserve">  </v>
      </c>
      <c r="E1194" s="134"/>
      <c r="F1194" s="69"/>
      <c r="G1194" s="90">
        <v>52</v>
      </c>
      <c r="H1194" s="71"/>
      <c r="I1194" s="88"/>
      <c r="J1194" s="124" t="s">
        <v>105</v>
      </c>
      <c r="K1194" s="89">
        <f>SUMIF($F1195:$F1199,$G1194,K1195:K1199)</f>
        <v>0</v>
      </c>
      <c r="L1194" s="89">
        <f>SUMIF($F1195:$F1199,$G1194,L1195:L1199)</f>
        <v>25846</v>
      </c>
      <c r="M1194" s="224">
        <f>SUMIF($F1195:$F1199,$G1194,M1195:M1199)</f>
        <v>25846</v>
      </c>
      <c r="N1194" s="218"/>
    </row>
    <row r="1195" spans="1:14" x14ac:dyDescent="0.25">
      <c r="B1195" s="49" t="str">
        <f t="shared" si="393"/>
        <v xml:space="preserve"> </v>
      </c>
      <c r="C1195" s="67"/>
      <c r="D1195" s="67"/>
      <c r="E1195" s="68"/>
      <c r="F1195" s="69"/>
      <c r="G1195" s="70">
        <v>3</v>
      </c>
      <c r="H1195" s="91"/>
      <c r="I1195" s="125"/>
      <c r="J1195" s="126" t="s">
        <v>126</v>
      </c>
      <c r="K1195" s="72">
        <f t="shared" ref="K1195" si="438">SUM(K1196)</f>
        <v>0</v>
      </c>
      <c r="L1195" s="72">
        <f t="shared" ref="L1195:M1195" si="439">SUM(L1196)</f>
        <v>25846</v>
      </c>
      <c r="M1195" s="225">
        <f t="shared" si="439"/>
        <v>25846</v>
      </c>
      <c r="N1195" s="218"/>
    </row>
    <row r="1196" spans="1:14" x14ac:dyDescent="0.25">
      <c r="A1196" s="48">
        <f t="shared" si="395"/>
        <v>32</v>
      </c>
      <c r="B1196" s="49" t="str">
        <f t="shared" si="393"/>
        <v xml:space="preserve"> </v>
      </c>
      <c r="C1196" s="67" t="str">
        <f t="shared" si="396"/>
        <v xml:space="preserve">  </v>
      </c>
      <c r="D1196" s="67" t="str">
        <f t="shared" si="397"/>
        <v xml:space="preserve">  </v>
      </c>
      <c r="E1196" s="68"/>
      <c r="F1196" s="69"/>
      <c r="G1196" s="70">
        <v>32</v>
      </c>
      <c r="H1196" s="82"/>
      <c r="I1196" s="125"/>
      <c r="J1196" s="126" t="s">
        <v>134</v>
      </c>
      <c r="K1196" s="72">
        <f>SUM(K1197)</f>
        <v>0</v>
      </c>
      <c r="L1196" s="72">
        <f>SUM(L1197)</f>
        <v>25846</v>
      </c>
      <c r="M1196" s="225">
        <f>SUM(M1197)</f>
        <v>25846</v>
      </c>
      <c r="N1196" s="218"/>
    </row>
    <row r="1197" spans="1:14" x14ac:dyDescent="0.25">
      <c r="A1197" s="48">
        <f t="shared" si="395"/>
        <v>322</v>
      </c>
      <c r="B1197" s="49" t="str">
        <f t="shared" si="393"/>
        <v xml:space="preserve"> </v>
      </c>
      <c r="C1197" s="67" t="str">
        <f t="shared" si="396"/>
        <v xml:space="preserve">  </v>
      </c>
      <c r="D1197" s="67" t="str">
        <f t="shared" si="397"/>
        <v xml:space="preserve">  </v>
      </c>
      <c r="E1197" s="68"/>
      <c r="F1197" s="69"/>
      <c r="G1197" s="70">
        <v>322</v>
      </c>
      <c r="H1197" s="82"/>
      <c r="I1197" s="125"/>
      <c r="J1197" s="126" t="s">
        <v>140</v>
      </c>
      <c r="K1197" s="72">
        <f>SUM(K1198:K1198)</f>
        <v>0</v>
      </c>
      <c r="L1197" s="72">
        <f>SUM(L1198:L1198)</f>
        <v>25846</v>
      </c>
      <c r="M1197" s="225">
        <f>SUM(M1198:M1198)</f>
        <v>25846</v>
      </c>
      <c r="N1197" s="218"/>
    </row>
    <row r="1198" spans="1:14" x14ac:dyDescent="0.25">
      <c r="A1198" s="48">
        <f t="shared" si="395"/>
        <v>3222</v>
      </c>
      <c r="B1198" s="49" t="str">
        <f t="shared" si="393"/>
        <v xml:space="preserve"> </v>
      </c>
      <c r="C1198" s="67" t="str">
        <f t="shared" si="396"/>
        <v xml:space="preserve">  </v>
      </c>
      <c r="D1198" s="67" t="str">
        <f t="shared" si="397"/>
        <v xml:space="preserve">  </v>
      </c>
      <c r="E1198" s="68" t="s">
        <v>194</v>
      </c>
      <c r="F1198" s="139">
        <v>52</v>
      </c>
      <c r="G1198" s="70">
        <v>3222</v>
      </c>
      <c r="H1198" s="82"/>
      <c r="I1198" s="83">
        <v>1783</v>
      </c>
      <c r="J1198" s="126" t="s">
        <v>142</v>
      </c>
      <c r="K1198" s="116"/>
      <c r="L1198" s="116">
        <v>25846</v>
      </c>
      <c r="M1198" s="228">
        <f t="shared" ref="M1198" si="440">K1198+L1198</f>
        <v>25846</v>
      </c>
      <c r="N1198" s="235">
        <v>527</v>
      </c>
    </row>
    <row r="1199" spans="1:14" x14ac:dyDescent="0.25">
      <c r="A1199" s="48">
        <f>G1199</f>
        <v>0</v>
      </c>
      <c r="B1199" s="49">
        <f>IF(H1199&gt;0,F1199," ")</f>
        <v>0</v>
      </c>
      <c r="C1199" s="67" t="str">
        <f t="shared" si="396"/>
        <v/>
      </c>
      <c r="D1199" s="67" t="str">
        <f t="shared" si="397"/>
        <v/>
      </c>
      <c r="E1199" s="68"/>
      <c r="F1199" s="69"/>
      <c r="G1199" s="70"/>
      <c r="H1199" s="83">
        <v>1831</v>
      </c>
      <c r="I1199" s="125"/>
      <c r="J1199" s="126"/>
      <c r="K1199" s="72"/>
      <c r="L1199" s="72"/>
      <c r="M1199" s="225"/>
      <c r="N1199" s="218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7" t="str">
        <f t="shared" si="396"/>
        <v xml:space="preserve">  </v>
      </c>
      <c r="D1200" s="67" t="str">
        <f t="shared" si="397"/>
        <v xml:space="preserve">  </v>
      </c>
      <c r="E1200" s="132" t="s">
        <v>194</v>
      </c>
      <c r="F1200" s="69"/>
      <c r="G1200" s="80" t="s">
        <v>278</v>
      </c>
      <c r="H1200" s="82"/>
      <c r="I1200" s="122"/>
      <c r="J1200" s="123" t="s">
        <v>279</v>
      </c>
      <c r="K1200" s="81">
        <f>SUM(K1202)</f>
        <v>0</v>
      </c>
      <c r="L1200" s="81">
        <f>SUM(L1202)</f>
        <v>0</v>
      </c>
      <c r="M1200" s="229">
        <f>SUM(M1202)</f>
        <v>0</v>
      </c>
      <c r="N1200" s="218"/>
    </row>
    <row r="1201" spans="1:14" ht="25.5" x14ac:dyDescent="0.25">
      <c r="A1201" s="48">
        <f>G1201</f>
        <v>11</v>
      </c>
      <c r="B1201" s="49">
        <f>IF(H1201&gt;0,F1201," ")</f>
        <v>0</v>
      </c>
      <c r="C1201" s="67" t="str">
        <f t="shared" si="396"/>
        <v/>
      </c>
      <c r="D1201" s="67" t="str">
        <f t="shared" si="397"/>
        <v/>
      </c>
      <c r="E1201" s="134"/>
      <c r="F1201" s="69"/>
      <c r="G1201" s="90">
        <v>11</v>
      </c>
      <c r="H1201" s="83">
        <v>1832</v>
      </c>
      <c r="I1201" s="88"/>
      <c r="J1201" s="124" t="s">
        <v>102</v>
      </c>
      <c r="K1201" s="89">
        <f t="shared" ref="K1201" si="441">SUMIF($F1202:$F1216,$G1201,K1202:K1216)</f>
        <v>0</v>
      </c>
      <c r="L1201" s="89">
        <f t="shared" ref="L1201:M1201" si="442">SUMIF($F1202:$F1216,$G1201,L1202:L1216)</f>
        <v>0</v>
      </c>
      <c r="M1201" s="224">
        <f t="shared" si="442"/>
        <v>0</v>
      </c>
      <c r="N1201" s="218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7" t="str">
        <f t="shared" si="396"/>
        <v xml:space="preserve">  </v>
      </c>
      <c r="D1202" s="67" t="str">
        <f t="shared" si="397"/>
        <v xml:space="preserve">  </v>
      </c>
      <c r="E1202" s="68"/>
      <c r="F1202" s="69"/>
      <c r="G1202" s="70">
        <v>3</v>
      </c>
      <c r="H1202" s="82"/>
      <c r="I1202" s="125"/>
      <c r="J1202" s="126" t="s">
        <v>126</v>
      </c>
      <c r="K1202" s="72">
        <f t="shared" ref="K1202" si="443">SUM(K1203,K1210)</f>
        <v>0</v>
      </c>
      <c r="L1202" s="72">
        <f t="shared" ref="L1202:M1202" si="444">SUM(L1203,L1210)</f>
        <v>0</v>
      </c>
      <c r="M1202" s="225">
        <f t="shared" si="444"/>
        <v>0</v>
      </c>
      <c r="N1202" s="222"/>
    </row>
    <row r="1203" spans="1:14" x14ac:dyDescent="0.25">
      <c r="A1203" s="48">
        <f>G1203</f>
        <v>31</v>
      </c>
      <c r="B1203" s="49">
        <f>IF(H1203&gt;0,F1203," ")</f>
        <v>0</v>
      </c>
      <c r="C1203" s="67" t="str">
        <f t="shared" si="396"/>
        <v/>
      </c>
      <c r="D1203" s="67" t="str">
        <f t="shared" si="397"/>
        <v/>
      </c>
      <c r="E1203" s="68"/>
      <c r="F1203" s="69"/>
      <c r="G1203" s="70">
        <v>31</v>
      </c>
      <c r="H1203" s="83">
        <v>1833</v>
      </c>
      <c r="I1203" s="125"/>
      <c r="J1203" s="126" t="s">
        <v>127</v>
      </c>
      <c r="K1203" s="72">
        <f>SUM(K1204,K1206,K1208)</f>
        <v>0</v>
      </c>
      <c r="L1203" s="72">
        <f>SUM(L1204,L1206,L1208)</f>
        <v>0</v>
      </c>
      <c r="M1203" s="225">
        <f>SUM(M1204,M1206,M1208)</f>
        <v>0</v>
      </c>
      <c r="N1203" s="222"/>
    </row>
    <row r="1204" spans="1:14" x14ac:dyDescent="0.25">
      <c r="A1204" s="48">
        <f t="shared" ref="A1204:A1210" si="445">G1204</f>
        <v>311</v>
      </c>
      <c r="B1204" s="49" t="str">
        <f t="shared" ref="B1204:B1223" si="446">IF(H1204&gt;0,F1204," ")</f>
        <v xml:space="preserve"> </v>
      </c>
      <c r="C1204" s="67" t="str">
        <f t="shared" si="396"/>
        <v xml:space="preserve">  </v>
      </c>
      <c r="D1204" s="67" t="str">
        <f t="shared" si="397"/>
        <v xml:space="preserve">  </v>
      </c>
      <c r="E1204" s="68"/>
      <c r="F1204" s="69"/>
      <c r="G1204" s="70">
        <v>311</v>
      </c>
      <c r="H1204" s="82"/>
      <c r="I1204" s="125"/>
      <c r="J1204" s="126" t="s">
        <v>128</v>
      </c>
      <c r="K1204" s="72">
        <f>SUM(K1205)</f>
        <v>0</v>
      </c>
      <c r="L1204" s="72">
        <f>SUM(L1205)</f>
        <v>0</v>
      </c>
      <c r="M1204" s="225">
        <f>SUM(M1205)</f>
        <v>0</v>
      </c>
      <c r="N1204" s="222"/>
    </row>
    <row r="1205" spans="1:14" x14ac:dyDescent="0.25">
      <c r="A1205" s="48">
        <f t="shared" si="445"/>
        <v>3111</v>
      </c>
      <c r="B1205" s="49" t="str">
        <f t="shared" si="446"/>
        <v xml:space="preserve"> </v>
      </c>
      <c r="C1205" s="67" t="str">
        <f t="shared" si="396"/>
        <v xml:space="preserve">  </v>
      </c>
      <c r="D1205" s="67" t="str">
        <f t="shared" si="397"/>
        <v xml:space="preserve">  </v>
      </c>
      <c r="E1205" s="68" t="s">
        <v>194</v>
      </c>
      <c r="F1205" s="69">
        <v>11</v>
      </c>
      <c r="G1205" s="70">
        <v>3111</v>
      </c>
      <c r="H1205" s="82"/>
      <c r="I1205" s="83">
        <v>1784</v>
      </c>
      <c r="J1205" s="126" t="s">
        <v>130</v>
      </c>
      <c r="K1205" s="116"/>
      <c r="L1205" s="116"/>
      <c r="M1205" s="228">
        <f t="shared" ref="M1205" si="447">K1205+L1205</f>
        <v>0</v>
      </c>
      <c r="N1205" s="238">
        <v>111</v>
      </c>
    </row>
    <row r="1206" spans="1:14" x14ac:dyDescent="0.25">
      <c r="A1206" s="48">
        <f t="shared" si="445"/>
        <v>312</v>
      </c>
      <c r="B1206" s="49">
        <f t="shared" si="446"/>
        <v>0</v>
      </c>
      <c r="C1206" s="67" t="str">
        <f t="shared" si="396"/>
        <v/>
      </c>
      <c r="D1206" s="67" t="str">
        <f t="shared" si="397"/>
        <v/>
      </c>
      <c r="E1206" s="68"/>
      <c r="F1206" s="69"/>
      <c r="G1206" s="70">
        <v>312</v>
      </c>
      <c r="H1206" s="83" t="s">
        <v>129</v>
      </c>
      <c r="I1206" s="125"/>
      <c r="J1206" s="126" t="s">
        <v>131</v>
      </c>
      <c r="K1206" s="72">
        <f>SUM(K1207)</f>
        <v>0</v>
      </c>
      <c r="L1206" s="72">
        <f>SUM(L1207)</f>
        <v>0</v>
      </c>
      <c r="M1206" s="225">
        <f>SUM(M1207)</f>
        <v>0</v>
      </c>
      <c r="N1206" s="238"/>
    </row>
    <row r="1207" spans="1:14" x14ac:dyDescent="0.25">
      <c r="A1207" s="48">
        <f t="shared" si="445"/>
        <v>3121</v>
      </c>
      <c r="B1207" s="49">
        <f t="shared" si="446"/>
        <v>11</v>
      </c>
      <c r="C1207" s="67" t="str">
        <f t="shared" si="396"/>
        <v>091</v>
      </c>
      <c r="D1207" s="67" t="str">
        <f t="shared" si="397"/>
        <v>0912</v>
      </c>
      <c r="E1207" s="68" t="s">
        <v>194</v>
      </c>
      <c r="F1207" s="69">
        <v>11</v>
      </c>
      <c r="G1207" s="70">
        <v>3121</v>
      </c>
      <c r="H1207" s="83" t="s">
        <v>129</v>
      </c>
      <c r="I1207" s="83">
        <v>1785</v>
      </c>
      <c r="J1207" s="126" t="s">
        <v>131</v>
      </c>
      <c r="K1207" s="116"/>
      <c r="L1207" s="116"/>
      <c r="M1207" s="228">
        <f t="shared" ref="M1207" si="448">K1207+L1207</f>
        <v>0</v>
      </c>
      <c r="N1207" s="238">
        <v>111</v>
      </c>
    </row>
    <row r="1208" spans="1:14" x14ac:dyDescent="0.25">
      <c r="A1208" s="48">
        <f t="shared" si="445"/>
        <v>313</v>
      </c>
      <c r="B1208" s="49" t="str">
        <f t="shared" si="446"/>
        <v xml:space="preserve"> </v>
      </c>
      <c r="C1208" s="67" t="str">
        <f t="shared" si="396"/>
        <v xml:space="preserve">  </v>
      </c>
      <c r="D1208" s="67" t="str">
        <f t="shared" si="397"/>
        <v xml:space="preserve">  </v>
      </c>
      <c r="E1208" s="68"/>
      <c r="F1208" s="69"/>
      <c r="G1208" s="70">
        <v>313</v>
      </c>
      <c r="H1208" s="82"/>
      <c r="I1208" s="125"/>
      <c r="J1208" s="126" t="s">
        <v>132</v>
      </c>
      <c r="K1208" s="72">
        <f>SUM(K1209:K1209)</f>
        <v>0</v>
      </c>
      <c r="L1208" s="72">
        <f>SUM(L1209:L1209)</f>
        <v>0</v>
      </c>
      <c r="M1208" s="225">
        <f>SUM(M1209:M1209)</f>
        <v>0</v>
      </c>
      <c r="N1208" s="238"/>
    </row>
    <row r="1209" spans="1:14" ht="25.5" x14ac:dyDescent="0.25">
      <c r="A1209" s="48">
        <f t="shared" si="445"/>
        <v>3132</v>
      </c>
      <c r="B1209" s="49">
        <f t="shared" si="446"/>
        <v>11</v>
      </c>
      <c r="C1209" s="67" t="str">
        <f t="shared" si="396"/>
        <v>091</v>
      </c>
      <c r="D1209" s="67" t="str">
        <f t="shared" si="397"/>
        <v>0912</v>
      </c>
      <c r="E1209" s="68" t="s">
        <v>194</v>
      </c>
      <c r="F1209" s="69">
        <v>11</v>
      </c>
      <c r="G1209" s="70">
        <v>3132</v>
      </c>
      <c r="H1209" s="83" t="s">
        <v>129</v>
      </c>
      <c r="I1209" s="83">
        <v>1786</v>
      </c>
      <c r="J1209" s="126" t="s">
        <v>133</v>
      </c>
      <c r="K1209" s="116"/>
      <c r="L1209" s="116"/>
      <c r="M1209" s="228">
        <f t="shared" ref="M1209" si="449">K1209+L1209</f>
        <v>0</v>
      </c>
      <c r="N1209" s="238">
        <v>111</v>
      </c>
    </row>
    <row r="1210" spans="1:14" x14ac:dyDescent="0.25">
      <c r="A1210" s="48">
        <f t="shared" si="445"/>
        <v>32</v>
      </c>
      <c r="B1210" s="49">
        <f t="shared" si="446"/>
        <v>0</v>
      </c>
      <c r="C1210" s="67" t="str">
        <f t="shared" si="396"/>
        <v/>
      </c>
      <c r="D1210" s="67" t="str">
        <f t="shared" si="397"/>
        <v/>
      </c>
      <c r="E1210" s="68"/>
      <c r="F1210" s="69"/>
      <c r="G1210" s="70">
        <v>32</v>
      </c>
      <c r="H1210" s="83" t="s">
        <v>129</v>
      </c>
      <c r="I1210" s="125"/>
      <c r="J1210" s="126" t="s">
        <v>134</v>
      </c>
      <c r="K1210" s="72">
        <f>SUM(K1211,K1214)</f>
        <v>0</v>
      </c>
      <c r="L1210" s="72">
        <f>SUM(L1211,L1214)</f>
        <v>0</v>
      </c>
      <c r="M1210" s="225">
        <f>SUM(M1211,M1214)</f>
        <v>0</v>
      </c>
      <c r="N1210" s="238"/>
    </row>
    <row r="1211" spans="1:14" x14ac:dyDescent="0.25">
      <c r="A1211" s="48">
        <f t="shared" si="395"/>
        <v>321</v>
      </c>
      <c r="B1211" s="49" t="str">
        <f t="shared" si="446"/>
        <v xml:space="preserve"> </v>
      </c>
      <c r="C1211" s="67" t="str">
        <f t="shared" si="396"/>
        <v xml:space="preserve">  </v>
      </c>
      <c r="D1211" s="67" t="str">
        <f t="shared" si="397"/>
        <v xml:space="preserve">  </v>
      </c>
      <c r="E1211" s="68"/>
      <c r="F1211" s="69"/>
      <c r="G1211" s="70">
        <v>321</v>
      </c>
      <c r="H1211" s="82"/>
      <c r="I1211" s="125"/>
      <c r="J1211" s="126" t="s">
        <v>135</v>
      </c>
      <c r="K1211" s="72">
        <f>SUM(K1212:K1213)</f>
        <v>0</v>
      </c>
      <c r="L1211" s="72">
        <f>SUM(L1212:L1213)</f>
        <v>0</v>
      </c>
      <c r="M1211" s="225">
        <f>SUM(M1212:M1213)</f>
        <v>0</v>
      </c>
      <c r="N1211" s="238"/>
    </row>
    <row r="1212" spans="1:14" x14ac:dyDescent="0.25">
      <c r="A1212" s="48">
        <f t="shared" si="395"/>
        <v>3211</v>
      </c>
      <c r="B1212" s="49" t="str">
        <f t="shared" si="446"/>
        <v xml:space="preserve"> </v>
      </c>
      <c r="C1212" s="67" t="str">
        <f t="shared" si="396"/>
        <v xml:space="preserve">  </v>
      </c>
      <c r="D1212" s="67" t="str">
        <f t="shared" si="397"/>
        <v xml:space="preserve">  </v>
      </c>
      <c r="E1212" s="68" t="s">
        <v>194</v>
      </c>
      <c r="F1212" s="69">
        <v>11</v>
      </c>
      <c r="G1212" s="70">
        <v>3211</v>
      </c>
      <c r="H1212" s="71"/>
      <c r="I1212" s="83">
        <v>1787</v>
      </c>
      <c r="J1212" s="126" t="s">
        <v>136</v>
      </c>
      <c r="K1212" s="116"/>
      <c r="L1212" s="116"/>
      <c r="M1212" s="228">
        <f t="shared" ref="M1212:M1213" si="450">K1212+L1212</f>
        <v>0</v>
      </c>
      <c r="N1212" s="238">
        <v>111</v>
      </c>
    </row>
    <row r="1213" spans="1:14" ht="25.5" x14ac:dyDescent="0.25">
      <c r="B1213" s="49" t="str">
        <f t="shared" si="446"/>
        <v xml:space="preserve"> </v>
      </c>
      <c r="C1213" s="67"/>
      <c r="D1213" s="67"/>
      <c r="E1213" s="68" t="s">
        <v>194</v>
      </c>
      <c r="F1213" s="69">
        <v>11</v>
      </c>
      <c r="G1213" s="70">
        <v>3212</v>
      </c>
      <c r="H1213" s="91"/>
      <c r="I1213" s="83">
        <v>1788</v>
      </c>
      <c r="J1213" s="126" t="s">
        <v>137</v>
      </c>
      <c r="K1213" s="116"/>
      <c r="L1213" s="116"/>
      <c r="M1213" s="228">
        <f t="shared" si="450"/>
        <v>0</v>
      </c>
      <c r="N1213" s="238">
        <v>111</v>
      </c>
    </row>
    <row r="1214" spans="1:14" x14ac:dyDescent="0.25">
      <c r="A1214" s="48">
        <f t="shared" ref="A1214:A1219" si="451">G1214</f>
        <v>322</v>
      </c>
      <c r="B1214" s="49" t="str">
        <f t="shared" si="446"/>
        <v xml:space="preserve"> </v>
      </c>
      <c r="C1214" s="67" t="str">
        <f t="shared" ref="C1214:C1223" si="452">IF(H1214&gt;0,LEFT(E1214,3),"  ")</f>
        <v xml:space="preserve">  </v>
      </c>
      <c r="D1214" s="67" t="str">
        <f t="shared" ref="D1214:D1223" si="453">IF(H1214&gt;0,LEFT(E1214,4),"  ")</f>
        <v xml:space="preserve">  </v>
      </c>
      <c r="E1214" s="68"/>
      <c r="F1214" s="69"/>
      <c r="G1214" s="70">
        <v>322</v>
      </c>
      <c r="H1214" s="82"/>
      <c r="I1214" s="125"/>
      <c r="J1214" s="126" t="s">
        <v>140</v>
      </c>
      <c r="K1214" s="72">
        <f t="shared" ref="K1214" si="454">SUM(K1215)</f>
        <v>0</v>
      </c>
      <c r="L1214" s="72">
        <f t="shared" ref="L1214:M1214" si="455">SUM(L1215)</f>
        <v>0</v>
      </c>
      <c r="M1214" s="225">
        <f t="shared" si="455"/>
        <v>0</v>
      </c>
      <c r="N1214" s="238"/>
    </row>
    <row r="1215" spans="1:14" x14ac:dyDescent="0.25">
      <c r="A1215" s="48">
        <f t="shared" si="451"/>
        <v>3222</v>
      </c>
      <c r="B1215" s="49" t="str">
        <f t="shared" si="446"/>
        <v xml:space="preserve"> </v>
      </c>
      <c r="C1215" s="67" t="str">
        <f t="shared" si="452"/>
        <v xml:space="preserve">  </v>
      </c>
      <c r="D1215" s="67" t="str">
        <f t="shared" si="453"/>
        <v xml:space="preserve">  </v>
      </c>
      <c r="E1215" s="68" t="s">
        <v>194</v>
      </c>
      <c r="F1215" s="69">
        <v>11</v>
      </c>
      <c r="G1215" s="70">
        <v>3222</v>
      </c>
      <c r="H1215" s="82"/>
      <c r="I1215" s="83">
        <v>1789</v>
      </c>
      <c r="J1215" s="126" t="s">
        <v>142</v>
      </c>
      <c r="K1215" s="116"/>
      <c r="L1215" s="116"/>
      <c r="M1215" s="228">
        <f t="shared" ref="M1215" si="456">K1215+L1215</f>
        <v>0</v>
      </c>
      <c r="N1215" s="238">
        <v>111</v>
      </c>
    </row>
    <row r="1216" spans="1:14" x14ac:dyDescent="0.25">
      <c r="A1216" s="48">
        <f t="shared" si="451"/>
        <v>0</v>
      </c>
      <c r="B1216" s="49" t="str">
        <f t="shared" si="446"/>
        <v xml:space="preserve"> </v>
      </c>
      <c r="C1216" s="67" t="str">
        <f t="shared" si="452"/>
        <v xml:space="preserve">  </v>
      </c>
      <c r="D1216" s="67" t="str">
        <f t="shared" si="453"/>
        <v xml:space="preserve">  </v>
      </c>
      <c r="E1216" s="68"/>
      <c r="F1216" s="69"/>
      <c r="G1216" s="70"/>
      <c r="H1216" s="82"/>
      <c r="I1216" s="125"/>
      <c r="J1216" s="126"/>
      <c r="K1216" s="72"/>
      <c r="L1216" s="72"/>
      <c r="M1216" s="225"/>
      <c r="N1216" s="238"/>
    </row>
    <row r="1217" spans="1:14" x14ac:dyDescent="0.25">
      <c r="A1217" s="48" t="str">
        <f t="shared" si="451"/>
        <v>T 1207 22</v>
      </c>
      <c r="B1217" s="49">
        <f t="shared" si="446"/>
        <v>0</v>
      </c>
      <c r="C1217" s="67" t="str">
        <f t="shared" si="452"/>
        <v>091</v>
      </c>
      <c r="D1217" s="67" t="str">
        <f t="shared" si="453"/>
        <v>0912</v>
      </c>
      <c r="E1217" s="132" t="s">
        <v>194</v>
      </c>
      <c r="F1217" s="69"/>
      <c r="G1217" s="80" t="s">
        <v>280</v>
      </c>
      <c r="H1217" s="83">
        <v>1378</v>
      </c>
      <c r="I1217" s="122"/>
      <c r="J1217" s="123" t="s">
        <v>281</v>
      </c>
      <c r="K1217" s="81">
        <f t="shared" ref="K1217" si="457">SUM(K1219)</f>
        <v>0</v>
      </c>
      <c r="L1217" s="81">
        <f t="shared" ref="L1217:M1217" si="458">SUM(L1219)</f>
        <v>0</v>
      </c>
      <c r="M1217" s="229">
        <f t="shared" si="458"/>
        <v>0</v>
      </c>
      <c r="N1217" s="238"/>
    </row>
    <row r="1218" spans="1:14" ht="25.5" x14ac:dyDescent="0.25">
      <c r="A1218" s="48">
        <f t="shared" si="451"/>
        <v>11</v>
      </c>
      <c r="B1218" s="49" t="str">
        <f t="shared" si="446"/>
        <v xml:space="preserve"> </v>
      </c>
      <c r="C1218" s="67" t="str">
        <f t="shared" si="452"/>
        <v xml:space="preserve">  </v>
      </c>
      <c r="D1218" s="67" t="str">
        <f t="shared" si="453"/>
        <v xml:space="preserve">  </v>
      </c>
      <c r="E1218" s="134"/>
      <c r="F1218" s="69"/>
      <c r="G1218" s="90">
        <v>11</v>
      </c>
      <c r="H1218" s="82"/>
      <c r="I1218" s="88"/>
      <c r="J1218" s="124" t="s">
        <v>102</v>
      </c>
      <c r="K1218" s="89">
        <f t="shared" ref="K1218" si="459">SUMIF($F1219:$F1236,$G1218,K1219:K1236)</f>
        <v>0</v>
      </c>
      <c r="L1218" s="89">
        <f t="shared" ref="L1218:M1218" si="460">SUMIF($F1219:$F1236,$G1218,L1219:L1236)</f>
        <v>0</v>
      </c>
      <c r="M1218" s="224">
        <f t="shared" si="460"/>
        <v>0</v>
      </c>
      <c r="N1218" s="238"/>
    </row>
    <row r="1219" spans="1:14" x14ac:dyDescent="0.25">
      <c r="A1219" s="48">
        <f t="shared" si="451"/>
        <v>3</v>
      </c>
      <c r="B1219" s="49">
        <f t="shared" si="446"/>
        <v>0</v>
      </c>
      <c r="C1219" s="67" t="str">
        <f t="shared" si="452"/>
        <v/>
      </c>
      <c r="D1219" s="67" t="str">
        <f t="shared" si="453"/>
        <v/>
      </c>
      <c r="E1219" s="68"/>
      <c r="F1219" s="69"/>
      <c r="G1219" s="70">
        <v>3</v>
      </c>
      <c r="H1219" s="83">
        <v>1379</v>
      </c>
      <c r="I1219" s="125"/>
      <c r="J1219" s="126" t="s">
        <v>126</v>
      </c>
      <c r="K1219" s="72">
        <f>SUM(K1220,K1225)</f>
        <v>0</v>
      </c>
      <c r="L1219" s="72">
        <f>SUM(L1220,L1225)</f>
        <v>0</v>
      </c>
      <c r="M1219" s="225">
        <f>SUM(M1220,M1225)</f>
        <v>0</v>
      </c>
      <c r="N1219" s="23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7" t="str">
        <f t="shared" si="452"/>
        <v xml:space="preserve">  </v>
      </c>
      <c r="D1220" s="67" t="str">
        <f t="shared" si="453"/>
        <v xml:space="preserve">  </v>
      </c>
      <c r="E1220" s="68"/>
      <c r="F1220" s="69"/>
      <c r="G1220" s="70">
        <v>31</v>
      </c>
      <c r="H1220" s="82"/>
      <c r="I1220" s="125"/>
      <c r="J1220" s="126" t="s">
        <v>127</v>
      </c>
      <c r="K1220" s="72">
        <f>SUM(K1221,K1223)</f>
        <v>0</v>
      </c>
      <c r="L1220" s="72">
        <f>SUM(L1221,L1223)</f>
        <v>0</v>
      </c>
      <c r="M1220" s="225">
        <f>SUM(M1221,M1223)</f>
        <v>0</v>
      </c>
      <c r="N1220" s="23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7" t="str">
        <f t="shared" si="452"/>
        <v xml:space="preserve">  </v>
      </c>
      <c r="D1221" s="67" t="str">
        <f t="shared" si="453"/>
        <v xml:space="preserve">  </v>
      </c>
      <c r="E1221" s="68"/>
      <c r="F1221" s="69"/>
      <c r="G1221" s="70">
        <v>311</v>
      </c>
      <c r="H1221" s="82"/>
      <c r="I1221" s="125"/>
      <c r="J1221" s="126" t="s">
        <v>128</v>
      </c>
      <c r="K1221" s="72">
        <f t="shared" ref="K1221" si="461">SUM(K1222)</f>
        <v>0</v>
      </c>
      <c r="L1221" s="72">
        <f t="shared" ref="L1221:M1221" si="462">SUM(L1222)</f>
        <v>0</v>
      </c>
      <c r="M1221" s="225">
        <f t="shared" si="462"/>
        <v>0</v>
      </c>
      <c r="N1221" s="238"/>
    </row>
    <row r="1222" spans="1:14" x14ac:dyDescent="0.25">
      <c r="A1222" s="48">
        <f>G1222</f>
        <v>3111</v>
      </c>
      <c r="B1222" s="49">
        <f>IF(H1222&gt;0,F1222," ")</f>
        <v>11</v>
      </c>
      <c r="C1222" s="67" t="str">
        <f t="shared" si="452"/>
        <v>091</v>
      </c>
      <c r="D1222" s="67" t="str">
        <f t="shared" si="453"/>
        <v>0912</v>
      </c>
      <c r="E1222" s="68" t="s">
        <v>194</v>
      </c>
      <c r="F1222" s="69">
        <v>11</v>
      </c>
      <c r="G1222" s="70">
        <v>3111</v>
      </c>
      <c r="H1222" s="83">
        <v>1834</v>
      </c>
      <c r="I1222" s="83">
        <v>1790</v>
      </c>
      <c r="J1222" s="126" t="s">
        <v>130</v>
      </c>
      <c r="K1222" s="116"/>
      <c r="L1222" s="116"/>
      <c r="M1222" s="228">
        <f t="shared" ref="M1222" si="463">K1222+L1222</f>
        <v>0</v>
      </c>
      <c r="N1222" s="238">
        <v>111</v>
      </c>
    </row>
    <row r="1223" spans="1:14" x14ac:dyDescent="0.25">
      <c r="A1223" s="48">
        <f t="shared" ref="A1223" si="464">G1223</f>
        <v>313</v>
      </c>
      <c r="B1223" s="49" t="str">
        <f t="shared" si="446"/>
        <v xml:space="preserve"> </v>
      </c>
      <c r="C1223" s="67" t="str">
        <f t="shared" si="452"/>
        <v xml:space="preserve">  </v>
      </c>
      <c r="D1223" s="67" t="str">
        <f t="shared" si="453"/>
        <v xml:space="preserve">  </v>
      </c>
      <c r="E1223" s="68"/>
      <c r="F1223" s="69"/>
      <c r="G1223" s="70">
        <v>313</v>
      </c>
      <c r="H1223" s="82"/>
      <c r="I1223" s="125"/>
      <c r="J1223" s="126" t="s">
        <v>132</v>
      </c>
      <c r="K1223" s="72">
        <f>SUM(K1224:K1224)</f>
        <v>0</v>
      </c>
      <c r="L1223" s="72">
        <f>SUM(L1224:L1224)</f>
        <v>0</v>
      </c>
      <c r="M1223" s="225">
        <f>SUM(M1224:M1224)</f>
        <v>0</v>
      </c>
      <c r="N1223" s="238"/>
    </row>
    <row r="1224" spans="1:14" ht="25.5" x14ac:dyDescent="0.25">
      <c r="A1224" s="48">
        <f t="shared" ref="A1224" si="465">G1224</f>
        <v>3132</v>
      </c>
      <c r="B1224" s="49" t="str">
        <f t="shared" ref="B1224" si="466">IF(H1224&gt;0,F1224," ")</f>
        <v xml:space="preserve"> </v>
      </c>
      <c r="C1224" s="67" t="str">
        <f t="shared" ref="C1224" si="467">IF(H1224&gt;0,LEFT(E1224,3),"  ")</f>
        <v xml:space="preserve">  </v>
      </c>
      <c r="D1224" s="67" t="str">
        <f t="shared" ref="D1224" si="468">IF(H1224&gt;0,LEFT(E1224,4),"  ")</f>
        <v xml:space="preserve">  </v>
      </c>
      <c r="E1224" s="68" t="s">
        <v>194</v>
      </c>
      <c r="F1224" s="69">
        <v>11</v>
      </c>
      <c r="G1224" s="70">
        <v>3132</v>
      </c>
      <c r="H1224" s="82"/>
      <c r="I1224" s="83">
        <v>1791</v>
      </c>
      <c r="J1224" s="126" t="s">
        <v>133</v>
      </c>
      <c r="K1224" s="116"/>
      <c r="L1224" s="116"/>
      <c r="M1224" s="228">
        <f t="shared" ref="M1224" si="469">K1224+L1224</f>
        <v>0</v>
      </c>
      <c r="N1224" s="238">
        <v>111</v>
      </c>
    </row>
    <row r="1225" spans="1:14" x14ac:dyDescent="0.25">
      <c r="C1225" s="67"/>
      <c r="D1225" s="67"/>
      <c r="E1225" s="68"/>
      <c r="F1225" s="69"/>
      <c r="G1225" s="70">
        <v>32</v>
      </c>
      <c r="I1225" s="125"/>
      <c r="J1225" s="126" t="s">
        <v>134</v>
      </c>
      <c r="K1225" s="72">
        <f>SUM(K1226,K1229,K1233)</f>
        <v>0</v>
      </c>
      <c r="L1225" s="72">
        <f>SUM(L1226,L1229,L1233)</f>
        <v>0</v>
      </c>
      <c r="M1225" s="225">
        <f>SUM(M1226,M1229,M1233)</f>
        <v>0</v>
      </c>
      <c r="N1225" s="238"/>
    </row>
    <row r="1226" spans="1:14" x14ac:dyDescent="0.25">
      <c r="C1226" s="67"/>
      <c r="D1226" s="67"/>
      <c r="E1226" s="68"/>
      <c r="F1226" s="69"/>
      <c r="G1226" s="70">
        <v>322</v>
      </c>
      <c r="I1226" s="125"/>
      <c r="J1226" s="126" t="s">
        <v>140</v>
      </c>
      <c r="K1226" s="72">
        <f t="shared" ref="K1226" si="470">SUM(K1227:K1228)</f>
        <v>0</v>
      </c>
      <c r="L1226" s="72">
        <f>SUM(L1227:L1228)</f>
        <v>0</v>
      </c>
      <c r="M1226" s="225">
        <f>SUM(M1227:M1228)</f>
        <v>0</v>
      </c>
      <c r="N1226" s="238"/>
    </row>
    <row r="1227" spans="1:14" ht="25.5" x14ac:dyDescent="0.25">
      <c r="C1227" s="67"/>
      <c r="D1227" s="67"/>
      <c r="E1227" s="68" t="s">
        <v>194</v>
      </c>
      <c r="F1227" s="69">
        <v>11</v>
      </c>
      <c r="G1227" s="70">
        <v>3221</v>
      </c>
      <c r="I1227" s="83">
        <v>1792</v>
      </c>
      <c r="J1227" s="126" t="s">
        <v>141</v>
      </c>
      <c r="K1227" s="116"/>
      <c r="L1227" s="116"/>
      <c r="M1227" s="228">
        <f t="shared" ref="M1227:M1228" si="471">K1227+L1227</f>
        <v>0</v>
      </c>
      <c r="N1227" s="238">
        <v>111</v>
      </c>
    </row>
    <row r="1228" spans="1:14" x14ac:dyDescent="0.25">
      <c r="C1228" s="107"/>
      <c r="D1228" s="107"/>
      <c r="E1228" s="68" t="s">
        <v>194</v>
      </c>
      <c r="F1228" s="69">
        <v>11</v>
      </c>
      <c r="G1228" s="70">
        <v>3222</v>
      </c>
      <c r="I1228" s="83">
        <v>1793</v>
      </c>
      <c r="J1228" s="126" t="s">
        <v>142</v>
      </c>
      <c r="K1228" s="116"/>
      <c r="L1228" s="116"/>
      <c r="M1228" s="228">
        <f t="shared" si="471"/>
        <v>0</v>
      </c>
      <c r="N1228" s="238">
        <v>111</v>
      </c>
    </row>
    <row r="1229" spans="1:14" ht="16.5" customHeight="1" x14ac:dyDescent="0.25">
      <c r="B1229" s="111"/>
      <c r="C1229" s="107"/>
      <c r="D1229" s="107"/>
      <c r="E1229" s="68"/>
      <c r="F1229" s="69"/>
      <c r="G1229" s="70">
        <v>323</v>
      </c>
      <c r="H1229" s="112"/>
      <c r="I1229" s="125"/>
      <c r="J1229" s="126" t="s">
        <v>145</v>
      </c>
      <c r="K1229" s="72">
        <f>SUM(K1230:K1232)</f>
        <v>0</v>
      </c>
      <c r="L1229" s="72">
        <f>SUM(L1230:L1232)</f>
        <v>0</v>
      </c>
      <c r="M1229" s="225">
        <f>SUM(M1230:M1232)</f>
        <v>0</v>
      </c>
      <c r="N1229" s="238"/>
    </row>
    <row r="1230" spans="1:14" x14ac:dyDescent="0.25">
      <c r="C1230" s="107"/>
      <c r="D1230" s="107"/>
      <c r="E1230" s="68" t="s">
        <v>194</v>
      </c>
      <c r="F1230" s="69">
        <v>11</v>
      </c>
      <c r="G1230" s="70">
        <v>3231</v>
      </c>
      <c r="I1230" s="83">
        <v>1794</v>
      </c>
      <c r="J1230" s="126" t="s">
        <v>146</v>
      </c>
      <c r="K1230" s="116"/>
      <c r="L1230" s="116"/>
      <c r="M1230" s="228">
        <f t="shared" ref="M1230:M1232" si="472">K1230+L1230</f>
        <v>0</v>
      </c>
      <c r="N1230" s="238">
        <v>111</v>
      </c>
    </row>
    <row r="1231" spans="1:14" s="86" customFormat="1" ht="12.75" x14ac:dyDescent="0.2">
      <c r="A1231" s="48"/>
      <c r="B1231" s="49"/>
      <c r="C1231" s="107"/>
      <c r="D1231" s="107"/>
      <c r="E1231" s="68" t="s">
        <v>194</v>
      </c>
      <c r="F1231" s="69">
        <v>11</v>
      </c>
      <c r="G1231" s="70">
        <v>3233</v>
      </c>
      <c r="H1231" s="110"/>
      <c r="I1231" s="83">
        <v>1795</v>
      </c>
      <c r="J1231" s="126" t="s">
        <v>148</v>
      </c>
      <c r="K1231" s="116"/>
      <c r="L1231" s="116"/>
      <c r="M1231" s="228">
        <f t="shared" si="472"/>
        <v>0</v>
      </c>
      <c r="N1231" s="238">
        <v>111</v>
      </c>
    </row>
    <row r="1232" spans="1:14" s="86" customFormat="1" ht="12.75" x14ac:dyDescent="0.2">
      <c r="A1232" s="48"/>
      <c r="B1232" s="49"/>
      <c r="C1232" s="107"/>
      <c r="D1232" s="107"/>
      <c r="E1232" s="68" t="s">
        <v>194</v>
      </c>
      <c r="F1232" s="69">
        <v>11</v>
      </c>
      <c r="G1232" s="70">
        <v>3237</v>
      </c>
      <c r="H1232" s="110"/>
      <c r="I1232" s="83">
        <v>1796</v>
      </c>
      <c r="J1232" s="127" t="s">
        <v>152</v>
      </c>
      <c r="K1232" s="116"/>
      <c r="L1232" s="116"/>
      <c r="M1232" s="228">
        <f t="shared" si="472"/>
        <v>0</v>
      </c>
      <c r="N1232" s="238">
        <v>111</v>
      </c>
    </row>
    <row r="1233" spans="1:14" s="86" customFormat="1" ht="25.5" x14ac:dyDescent="0.2">
      <c r="A1233" s="48"/>
      <c r="B1233" s="49"/>
      <c r="C1233" s="107"/>
      <c r="D1233" s="107"/>
      <c r="E1233" s="68"/>
      <c r="F1233" s="69"/>
      <c r="G1233" s="70">
        <v>329</v>
      </c>
      <c r="H1233" s="110"/>
      <c r="I1233" s="125"/>
      <c r="J1233" s="126" t="s">
        <v>156</v>
      </c>
      <c r="K1233" s="72">
        <f>SUM(K1234:K1235)</f>
        <v>0</v>
      </c>
      <c r="L1233" s="72">
        <f>SUM(L1234:L1235)</f>
        <v>0</v>
      </c>
      <c r="M1233" s="225">
        <f>SUM(M1234:M1235)</f>
        <v>0</v>
      </c>
      <c r="N1233" s="238"/>
    </row>
    <row r="1234" spans="1:14" s="86" customFormat="1" ht="12.75" x14ac:dyDescent="0.2">
      <c r="A1234" s="48"/>
      <c r="B1234" s="49"/>
      <c r="C1234" s="107"/>
      <c r="D1234" s="107"/>
      <c r="E1234" s="68" t="s">
        <v>194</v>
      </c>
      <c r="F1234" s="69">
        <v>11</v>
      </c>
      <c r="G1234" s="70">
        <v>3293</v>
      </c>
      <c r="H1234" s="110"/>
      <c r="I1234" s="83">
        <v>1797</v>
      </c>
      <c r="J1234" s="126" t="s">
        <v>158</v>
      </c>
      <c r="K1234" s="116"/>
      <c r="L1234" s="116"/>
      <c r="M1234" s="228">
        <f t="shared" ref="M1234:M1235" si="473">K1234+L1234</f>
        <v>0</v>
      </c>
      <c r="N1234" s="238">
        <v>111</v>
      </c>
    </row>
    <row r="1235" spans="1:14" s="86" customFormat="1" ht="25.5" x14ac:dyDescent="0.2">
      <c r="A1235" s="48"/>
      <c r="B1235" s="49"/>
      <c r="C1235" s="107"/>
      <c r="D1235" s="107"/>
      <c r="E1235" s="68" t="s">
        <v>194</v>
      </c>
      <c r="F1235" s="69">
        <v>11</v>
      </c>
      <c r="G1235" s="70">
        <v>3299</v>
      </c>
      <c r="H1235" s="110"/>
      <c r="I1235" s="83">
        <v>1798</v>
      </c>
      <c r="J1235" s="126" t="s">
        <v>156</v>
      </c>
      <c r="K1235" s="116"/>
      <c r="L1235" s="116"/>
      <c r="M1235" s="228">
        <f t="shared" si="473"/>
        <v>0</v>
      </c>
      <c r="N1235" s="238">
        <v>111</v>
      </c>
    </row>
    <row r="1236" spans="1:14" s="86" customFormat="1" ht="12.75" x14ac:dyDescent="0.2">
      <c r="A1236" s="48"/>
      <c r="B1236" s="49"/>
      <c r="C1236" s="107"/>
      <c r="D1236" s="107"/>
      <c r="E1236" s="68"/>
      <c r="F1236" s="69"/>
      <c r="G1236" s="70"/>
      <c r="H1236" s="110"/>
      <c r="I1236" s="125"/>
      <c r="J1236" s="126"/>
      <c r="K1236" s="72"/>
      <c r="L1236" s="72"/>
      <c r="M1236" s="225"/>
      <c r="N1236" s="238"/>
    </row>
    <row r="1237" spans="1:14" s="86" customFormat="1" ht="25.5" x14ac:dyDescent="0.2">
      <c r="A1237" s="48"/>
      <c r="B1237" s="49"/>
      <c r="C1237" s="107"/>
      <c r="D1237" s="107"/>
      <c r="E1237" s="143" t="s">
        <v>194</v>
      </c>
      <c r="F1237" s="69"/>
      <c r="G1237" s="133" t="s">
        <v>282</v>
      </c>
      <c r="H1237" s="110"/>
      <c r="I1237" s="122"/>
      <c r="J1237" s="130" t="s">
        <v>283</v>
      </c>
      <c r="K1237" s="81">
        <f>SUM(K1239)</f>
        <v>0</v>
      </c>
      <c r="L1237" s="81">
        <f>SUM(L1239)</f>
        <v>0</v>
      </c>
      <c r="M1237" s="229">
        <f>SUM(M1239)</f>
        <v>0</v>
      </c>
      <c r="N1237" s="238"/>
    </row>
    <row r="1238" spans="1:14" s="86" customFormat="1" ht="25.5" x14ac:dyDescent="0.2">
      <c r="A1238" s="48"/>
      <c r="B1238" s="49"/>
      <c r="C1238" s="107"/>
      <c r="D1238" s="107"/>
      <c r="E1238" s="134"/>
      <c r="F1238" s="69"/>
      <c r="G1238" s="90">
        <v>11</v>
      </c>
      <c r="H1238" s="110"/>
      <c r="I1238" s="88"/>
      <c r="J1238" s="124" t="s">
        <v>102</v>
      </c>
      <c r="K1238" s="89">
        <f>SUMIF($F1239:$F1254,$G1238,K1239:K1254)</f>
        <v>0</v>
      </c>
      <c r="L1238" s="89">
        <f t="shared" ref="L1238:M1238" si="474">SUMIF($F1239:$F1254,$G1238,L1239:L1254)</f>
        <v>0</v>
      </c>
      <c r="M1238" s="89">
        <f t="shared" si="474"/>
        <v>0</v>
      </c>
      <c r="N1238" s="238"/>
    </row>
    <row r="1239" spans="1:14" s="86" customFormat="1" ht="12.75" x14ac:dyDescent="0.2">
      <c r="A1239" s="48"/>
      <c r="B1239" s="49"/>
      <c r="C1239" s="107"/>
      <c r="D1239" s="107"/>
      <c r="E1239" s="68"/>
      <c r="F1239" s="69"/>
      <c r="G1239" s="70">
        <v>3</v>
      </c>
      <c r="H1239" s="110"/>
      <c r="I1239" s="125"/>
      <c r="J1239" s="126" t="s">
        <v>126</v>
      </c>
      <c r="K1239" s="72">
        <f t="shared" ref="K1239" si="475">SUM(K1240,K1247)</f>
        <v>0</v>
      </c>
      <c r="L1239" s="72">
        <f t="shared" ref="L1239:M1239" si="476">SUM(L1240,L1247)</f>
        <v>0</v>
      </c>
      <c r="M1239" s="225">
        <f t="shared" si="476"/>
        <v>0</v>
      </c>
      <c r="N1239" s="238"/>
    </row>
    <row r="1240" spans="1:14" s="86" customFormat="1" ht="12.75" x14ac:dyDescent="0.2">
      <c r="A1240" s="48"/>
      <c r="B1240" s="49"/>
      <c r="C1240" s="107"/>
      <c r="D1240" s="107"/>
      <c r="E1240" s="68"/>
      <c r="F1240" s="69"/>
      <c r="G1240" s="70">
        <v>31</v>
      </c>
      <c r="H1240" s="110"/>
      <c r="I1240" s="125"/>
      <c r="J1240" s="126" t="s">
        <v>127</v>
      </c>
      <c r="K1240" s="72">
        <f t="shared" ref="K1240" si="477">SUM(K1241,K1243,K1245)</f>
        <v>0</v>
      </c>
      <c r="L1240" s="72">
        <f t="shared" ref="L1240:M1240" si="478">SUM(L1241,L1243,L1245)</f>
        <v>0</v>
      </c>
      <c r="M1240" s="225">
        <f t="shared" si="478"/>
        <v>0</v>
      </c>
      <c r="N1240" s="238"/>
    </row>
    <row r="1241" spans="1:14" s="86" customFormat="1" ht="12.75" x14ac:dyDescent="0.2">
      <c r="A1241" s="48"/>
      <c r="B1241" s="49"/>
      <c r="C1241" s="107"/>
      <c r="D1241" s="107"/>
      <c r="E1241" s="68"/>
      <c r="F1241" s="69"/>
      <c r="G1241" s="70">
        <v>311</v>
      </c>
      <c r="H1241" s="110"/>
      <c r="I1241" s="125"/>
      <c r="J1241" s="126" t="s">
        <v>128</v>
      </c>
      <c r="K1241" s="72">
        <f>SUM(K1242:K1242)</f>
        <v>0</v>
      </c>
      <c r="L1241" s="72">
        <f>SUM(L1242:L1242)</f>
        <v>0</v>
      </c>
      <c r="M1241" s="225">
        <f>SUM(M1242:M1242)</f>
        <v>0</v>
      </c>
      <c r="N1241" s="238"/>
    </row>
    <row r="1242" spans="1:14" s="86" customFormat="1" ht="12.75" x14ac:dyDescent="0.2">
      <c r="A1242" s="48"/>
      <c r="B1242" s="49"/>
      <c r="C1242" s="107"/>
      <c r="D1242" s="107"/>
      <c r="E1242" s="68" t="s">
        <v>194</v>
      </c>
      <c r="F1242" s="69">
        <v>11</v>
      </c>
      <c r="G1242" s="70">
        <v>3111</v>
      </c>
      <c r="H1242" s="110"/>
      <c r="I1242" s="83">
        <v>1799</v>
      </c>
      <c r="J1242" s="126" t="s">
        <v>130</v>
      </c>
      <c r="K1242" s="116"/>
      <c r="L1242" s="116"/>
      <c r="M1242" s="228">
        <f>K1242+L1242</f>
        <v>0</v>
      </c>
      <c r="N1242" s="238">
        <v>111</v>
      </c>
    </row>
    <row r="1243" spans="1:14" s="86" customFormat="1" ht="12.75" x14ac:dyDescent="0.2">
      <c r="A1243" s="48"/>
      <c r="B1243" s="49"/>
      <c r="C1243" s="107"/>
      <c r="D1243" s="107"/>
      <c r="E1243" s="68"/>
      <c r="F1243" s="69"/>
      <c r="G1243" s="70">
        <v>312</v>
      </c>
      <c r="H1243" s="110"/>
      <c r="I1243" s="125"/>
      <c r="J1243" s="126" t="s">
        <v>131</v>
      </c>
      <c r="K1243" s="72">
        <f>SUM(K1244:K1244)</f>
        <v>0</v>
      </c>
      <c r="L1243" s="72">
        <f>SUM(L1244:L1244)</f>
        <v>0</v>
      </c>
      <c r="M1243" s="225">
        <f>SUM(M1244:M1244)</f>
        <v>0</v>
      </c>
      <c r="N1243" s="238"/>
    </row>
    <row r="1244" spans="1:14" s="86" customFormat="1" ht="12.75" x14ac:dyDescent="0.2">
      <c r="A1244" s="48"/>
      <c r="B1244" s="49"/>
      <c r="C1244" s="107"/>
      <c r="D1244" s="107"/>
      <c r="E1244" s="68" t="s">
        <v>194</v>
      </c>
      <c r="F1244" s="69">
        <v>11</v>
      </c>
      <c r="G1244" s="70">
        <v>3121</v>
      </c>
      <c r="H1244" s="110"/>
      <c r="I1244" s="83">
        <v>1800</v>
      </c>
      <c r="J1244" s="126" t="s">
        <v>131</v>
      </c>
      <c r="K1244" s="116"/>
      <c r="L1244" s="116"/>
      <c r="M1244" s="228">
        <f>K1244+L1244</f>
        <v>0</v>
      </c>
      <c r="N1244" s="238">
        <v>111</v>
      </c>
    </row>
    <row r="1245" spans="1:14" s="86" customFormat="1" ht="12.75" x14ac:dyDescent="0.2">
      <c r="A1245" s="48"/>
      <c r="B1245" s="49"/>
      <c r="C1245" s="107"/>
      <c r="D1245" s="107"/>
      <c r="E1245" s="68"/>
      <c r="F1245" s="69"/>
      <c r="G1245" s="70">
        <v>313</v>
      </c>
      <c r="H1245" s="110"/>
      <c r="I1245" s="125"/>
      <c r="J1245" s="126" t="s">
        <v>132</v>
      </c>
      <c r="K1245" s="72">
        <f>SUM(K1246:K1246)</f>
        <v>0</v>
      </c>
      <c r="L1245" s="72">
        <f>SUM(L1246:L1246)</f>
        <v>0</v>
      </c>
      <c r="M1245" s="225">
        <f>SUM(M1246:M1246)</f>
        <v>0</v>
      </c>
      <c r="N1245" s="238"/>
    </row>
    <row r="1246" spans="1:14" s="86" customFormat="1" ht="25.5" x14ac:dyDescent="0.2">
      <c r="A1246" s="48"/>
      <c r="B1246" s="49"/>
      <c r="C1246" s="107"/>
      <c r="D1246" s="107"/>
      <c r="E1246" s="68" t="s">
        <v>194</v>
      </c>
      <c r="F1246" s="69">
        <v>11</v>
      </c>
      <c r="G1246" s="70">
        <v>3132</v>
      </c>
      <c r="H1246" s="110"/>
      <c r="I1246" s="83">
        <v>1801</v>
      </c>
      <c r="J1246" s="126" t="s">
        <v>133</v>
      </c>
      <c r="K1246" s="116"/>
      <c r="L1246" s="116"/>
      <c r="M1246" s="228">
        <f>K1246+L1246</f>
        <v>0</v>
      </c>
      <c r="N1246" s="238">
        <v>111</v>
      </c>
    </row>
    <row r="1247" spans="1:14" s="86" customFormat="1" ht="12.75" x14ac:dyDescent="0.2">
      <c r="A1247" s="48"/>
      <c r="B1247" s="49"/>
      <c r="C1247" s="107"/>
      <c r="D1247" s="107"/>
      <c r="E1247" s="68"/>
      <c r="F1247" s="69"/>
      <c r="G1247" s="70">
        <v>32</v>
      </c>
      <c r="H1247" s="110"/>
      <c r="I1247" s="125"/>
      <c r="J1247" s="64" t="s">
        <v>134</v>
      </c>
      <c r="K1247" s="72">
        <f>SUM(K1248,K1250,K1253)</f>
        <v>0</v>
      </c>
      <c r="L1247" s="72">
        <f t="shared" ref="L1247:M1247" si="479">SUM(L1248,L1250,L1253)</f>
        <v>0</v>
      </c>
      <c r="M1247" s="225">
        <f t="shared" si="479"/>
        <v>0</v>
      </c>
      <c r="N1247" s="238"/>
    </row>
    <row r="1248" spans="1:14" s="86" customFormat="1" ht="25.5" customHeight="1" x14ac:dyDescent="0.2">
      <c r="A1248" s="48"/>
      <c r="B1248" s="49"/>
      <c r="C1248" s="107"/>
      <c r="D1248" s="107"/>
      <c r="E1248" s="68"/>
      <c r="F1248" s="69"/>
      <c r="G1248" s="70">
        <v>321</v>
      </c>
      <c r="H1248" s="110"/>
      <c r="I1248" s="125"/>
      <c r="J1248" s="126" t="s">
        <v>135</v>
      </c>
      <c r="K1248" s="72">
        <f>SUM(K1249:K1249)</f>
        <v>0</v>
      </c>
      <c r="L1248" s="72">
        <f>SUM(L1249:L1249)</f>
        <v>0</v>
      </c>
      <c r="M1248" s="225">
        <f>SUM(M1249:M1249)</f>
        <v>0</v>
      </c>
      <c r="N1248" s="238"/>
    </row>
    <row r="1249" spans="1:14" s="86" customFormat="1" ht="25.5" x14ac:dyDescent="0.2">
      <c r="A1249" s="48"/>
      <c r="B1249" s="49"/>
      <c r="C1249" s="107"/>
      <c r="D1249" s="107"/>
      <c r="E1249" s="68" t="s">
        <v>194</v>
      </c>
      <c r="F1249" s="69">
        <v>11</v>
      </c>
      <c r="G1249" s="70">
        <v>3212</v>
      </c>
      <c r="H1249" s="110"/>
      <c r="I1249" s="83">
        <v>1802</v>
      </c>
      <c r="J1249" s="126" t="s">
        <v>137</v>
      </c>
      <c r="K1249" s="116"/>
      <c r="L1249" s="116"/>
      <c r="M1249" s="228">
        <f>K1249+L1249</f>
        <v>0</v>
      </c>
      <c r="N1249" s="238">
        <v>111</v>
      </c>
    </row>
    <row r="1250" spans="1:14" s="86" customFormat="1" ht="12.75" x14ac:dyDescent="0.2">
      <c r="A1250" s="48"/>
      <c r="B1250" s="49"/>
      <c r="C1250" s="107"/>
      <c r="D1250" s="107"/>
      <c r="E1250" s="68"/>
      <c r="F1250" s="69"/>
      <c r="G1250" s="70">
        <v>322</v>
      </c>
      <c r="H1250" s="110"/>
      <c r="I1250" s="125"/>
      <c r="J1250" s="64" t="s">
        <v>140</v>
      </c>
      <c r="K1250" s="72">
        <f>SUM(K1251:K1252)</f>
        <v>0</v>
      </c>
      <c r="L1250" s="72">
        <f t="shared" ref="L1250:M1250" si="480">SUM(L1251:L1252)</f>
        <v>0</v>
      </c>
      <c r="M1250" s="225">
        <f t="shared" si="480"/>
        <v>0</v>
      </c>
      <c r="N1250" s="238"/>
    </row>
    <row r="1251" spans="1:14" s="86" customFormat="1" ht="25.5" x14ac:dyDescent="0.2">
      <c r="A1251" s="48"/>
      <c r="B1251" s="49"/>
      <c r="C1251" s="107"/>
      <c r="D1251" s="107"/>
      <c r="E1251" s="68" t="s">
        <v>194</v>
      </c>
      <c r="F1251" s="69">
        <v>11</v>
      </c>
      <c r="G1251" s="70">
        <v>3221</v>
      </c>
      <c r="H1251" s="110"/>
      <c r="I1251" s="83">
        <v>1803</v>
      </c>
      <c r="J1251" s="64" t="s">
        <v>141</v>
      </c>
      <c r="K1251" s="116"/>
      <c r="L1251" s="116"/>
      <c r="M1251" s="228">
        <f>K1251+L1251</f>
        <v>0</v>
      </c>
      <c r="N1251" s="238">
        <v>111</v>
      </c>
    </row>
    <row r="1252" spans="1:14" s="86" customFormat="1" ht="12.75" x14ac:dyDescent="0.2">
      <c r="A1252" s="48"/>
      <c r="B1252" s="49"/>
      <c r="C1252" s="107"/>
      <c r="D1252" s="107"/>
      <c r="E1252" s="68" t="s">
        <v>194</v>
      </c>
      <c r="F1252" s="69">
        <v>11</v>
      </c>
      <c r="G1252" s="70">
        <v>3222</v>
      </c>
      <c r="H1252" s="110"/>
      <c r="I1252" s="83">
        <v>1804</v>
      </c>
      <c r="J1252" s="64" t="s">
        <v>142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25.5" x14ac:dyDescent="0.2">
      <c r="A1253" s="48"/>
      <c r="B1253" s="49"/>
      <c r="C1253" s="107"/>
      <c r="D1253" s="107"/>
      <c r="E1253" s="68"/>
      <c r="F1253" s="69"/>
      <c r="G1253" s="70">
        <v>329</v>
      </c>
      <c r="H1253" s="110"/>
      <c r="I1253" s="125"/>
      <c r="J1253" s="64" t="s">
        <v>156</v>
      </c>
      <c r="K1253" s="72">
        <f>SUM(K1254:K1254)</f>
        <v>0</v>
      </c>
      <c r="L1253" s="72">
        <f>SUM(L1254:L1254)</f>
        <v>0</v>
      </c>
      <c r="M1253" s="225">
        <f>SUM(M1254:M1254)</f>
        <v>0</v>
      </c>
      <c r="N1253" s="238"/>
    </row>
    <row r="1254" spans="1:14" s="86" customFormat="1" ht="25.5" x14ac:dyDescent="0.2">
      <c r="A1254" s="48"/>
      <c r="B1254" s="49"/>
      <c r="C1254" s="107"/>
      <c r="D1254" s="107"/>
      <c r="E1254" s="68" t="s">
        <v>194</v>
      </c>
      <c r="F1254" s="69">
        <v>11</v>
      </c>
      <c r="G1254" s="70">
        <v>3299</v>
      </c>
      <c r="H1254" s="110"/>
      <c r="I1254" s="83">
        <v>1805</v>
      </c>
      <c r="J1254" s="64" t="s">
        <v>156</v>
      </c>
      <c r="K1254" s="116"/>
      <c r="L1254" s="116"/>
      <c r="M1254" s="228">
        <f>K1254+L1254</f>
        <v>0</v>
      </c>
      <c r="N1254" s="238">
        <v>111</v>
      </c>
    </row>
    <row r="1255" spans="1:14" s="86" customFormat="1" ht="12.75" x14ac:dyDescent="0.2">
      <c r="A1255" s="48"/>
      <c r="B1255" s="49"/>
      <c r="C1255" s="107"/>
      <c r="D1255" s="107"/>
      <c r="E1255" s="68"/>
      <c r="F1255" s="69"/>
      <c r="G1255" s="70"/>
      <c r="H1255" s="110"/>
      <c r="I1255" s="125"/>
      <c r="J1255" s="64"/>
      <c r="K1255" s="116"/>
      <c r="L1255" s="116"/>
      <c r="M1255" s="228"/>
      <c r="N1255" s="238"/>
    </row>
    <row r="1256" spans="1:14" s="86" customFormat="1" ht="15.75" customHeight="1" x14ac:dyDescent="0.2">
      <c r="A1256" s="48"/>
      <c r="B1256" s="49"/>
      <c r="C1256" s="107"/>
      <c r="D1256" s="107"/>
      <c r="E1256" s="68"/>
      <c r="F1256" s="69"/>
      <c r="G1256" s="106" t="s">
        <v>316</v>
      </c>
      <c r="H1256" s="110"/>
      <c r="I1256" s="83"/>
      <c r="J1256" s="130" t="s">
        <v>314</v>
      </c>
      <c r="K1256" s="116">
        <f>SUM(K1258)</f>
        <v>0</v>
      </c>
      <c r="L1256" s="116">
        <f t="shared" ref="L1256:M1256" si="481">SUM(L1258)</f>
        <v>0</v>
      </c>
      <c r="M1256" s="116">
        <f t="shared" si="481"/>
        <v>0</v>
      </c>
      <c r="N1256" s="238"/>
    </row>
    <row r="1257" spans="1:14" s="86" customFormat="1" ht="25.5" x14ac:dyDescent="0.2">
      <c r="A1257" s="48"/>
      <c r="B1257" s="49"/>
      <c r="C1257" s="107"/>
      <c r="D1257" s="107"/>
      <c r="E1257" s="68"/>
      <c r="F1257" s="69"/>
      <c r="G1257" s="90">
        <v>11</v>
      </c>
      <c r="H1257" s="110"/>
      <c r="I1257" s="83"/>
      <c r="J1257" s="124" t="s">
        <v>102</v>
      </c>
      <c r="K1257" s="89">
        <f>SUMIF($F1258:$F1263,$G1257,K1258:K1263)</f>
        <v>0</v>
      </c>
      <c r="L1257" s="89">
        <f>SUMIF($F1258:$F1263,$G1257,L1258:L1263)</f>
        <v>0</v>
      </c>
      <c r="M1257" s="89">
        <f>SUMIF($F1258:$F1263,$G1257,M1258:M1263)</f>
        <v>0</v>
      </c>
      <c r="N1257" s="238"/>
    </row>
    <row r="1258" spans="1:14" s="86" customFormat="1" ht="25.5" x14ac:dyDescent="0.2">
      <c r="A1258" s="48"/>
      <c r="B1258" s="49"/>
      <c r="C1258" s="107"/>
      <c r="D1258" s="107"/>
      <c r="E1258" s="68"/>
      <c r="F1258" s="69"/>
      <c r="G1258" s="70">
        <v>4</v>
      </c>
      <c r="H1258" s="110"/>
      <c r="I1258" s="83"/>
      <c r="J1258" s="64" t="s">
        <v>165</v>
      </c>
      <c r="K1258" s="116">
        <f>SUM(K1259)</f>
        <v>0</v>
      </c>
      <c r="L1258" s="116">
        <f t="shared" ref="L1258:M1258" si="482">SUM(L1259)</f>
        <v>0</v>
      </c>
      <c r="M1258" s="116">
        <f t="shared" si="482"/>
        <v>0</v>
      </c>
      <c r="N1258" s="238"/>
    </row>
    <row r="1259" spans="1:14" s="86" customFormat="1" ht="25.5" x14ac:dyDescent="0.2">
      <c r="A1259" s="48"/>
      <c r="B1259" s="49"/>
      <c r="C1259" s="107"/>
      <c r="D1259" s="107"/>
      <c r="E1259" s="68"/>
      <c r="F1259" s="69"/>
      <c r="G1259" s="70">
        <v>42</v>
      </c>
      <c r="H1259" s="110"/>
      <c r="I1259" s="83"/>
      <c r="J1259" s="64" t="s">
        <v>169</v>
      </c>
      <c r="K1259" s="116">
        <f>SUM(K1260)</f>
        <v>0</v>
      </c>
      <c r="L1259" s="116">
        <f t="shared" ref="L1259:M1259" si="483">SUM(L1260)</f>
        <v>0</v>
      </c>
      <c r="M1259" s="116">
        <f t="shared" si="483"/>
        <v>0</v>
      </c>
      <c r="N1259" s="238"/>
    </row>
    <row r="1260" spans="1:14" s="86" customFormat="1" ht="12.75" x14ac:dyDescent="0.2">
      <c r="A1260" s="48"/>
      <c r="B1260" s="49"/>
      <c r="C1260" s="107"/>
      <c r="D1260" s="107"/>
      <c r="E1260" s="68"/>
      <c r="F1260" s="69"/>
      <c r="G1260" s="70">
        <v>422</v>
      </c>
      <c r="H1260" s="110"/>
      <c r="I1260" s="83"/>
      <c r="J1260" s="64" t="s">
        <v>172</v>
      </c>
      <c r="K1260" s="116">
        <f>SUM(K1261:K1263)</f>
        <v>0</v>
      </c>
      <c r="L1260" s="116">
        <f t="shared" ref="L1260:M1260" si="484">SUM(L1261:L1263)</f>
        <v>0</v>
      </c>
      <c r="M1260" s="116">
        <f t="shared" si="484"/>
        <v>0</v>
      </c>
      <c r="N1260" s="238"/>
    </row>
    <row r="1261" spans="1:14" s="86" customFormat="1" ht="12.75" x14ac:dyDescent="0.2">
      <c r="A1261" s="48"/>
      <c r="B1261" s="49"/>
      <c r="C1261" s="107"/>
      <c r="D1261" s="107"/>
      <c r="E1261" s="68" t="s">
        <v>206</v>
      </c>
      <c r="F1261" s="69">
        <v>11</v>
      </c>
      <c r="G1261" s="70">
        <v>4221</v>
      </c>
      <c r="H1261" s="110"/>
      <c r="I1261" s="83">
        <v>2363</v>
      </c>
      <c r="J1261" s="64" t="s">
        <v>71</v>
      </c>
      <c r="K1261" s="116"/>
      <c r="L1261" s="116"/>
      <c r="M1261" s="228">
        <f>K1261+L1261</f>
        <v>0</v>
      </c>
      <c r="N1261" s="238">
        <v>11</v>
      </c>
    </row>
    <row r="1262" spans="1:14" s="86" customFormat="1" ht="12.75" x14ac:dyDescent="0.2">
      <c r="A1262" s="48"/>
      <c r="B1262" s="49"/>
      <c r="C1262" s="107"/>
      <c r="D1262" s="107"/>
      <c r="E1262" s="68" t="s">
        <v>206</v>
      </c>
      <c r="F1262" s="69">
        <v>11</v>
      </c>
      <c r="G1262" s="70">
        <v>4226</v>
      </c>
      <c r="H1262" s="110"/>
      <c r="I1262" s="83">
        <v>2364</v>
      </c>
      <c r="J1262" s="64" t="s">
        <v>315</v>
      </c>
      <c r="K1262" s="116"/>
      <c r="L1262" s="116"/>
      <c r="M1262" s="228">
        <f t="shared" ref="M1262:M1263" si="485">K1262+L1262</f>
        <v>0</v>
      </c>
      <c r="N1262" s="238">
        <v>11</v>
      </c>
    </row>
    <row r="1263" spans="1:14" s="86" customFormat="1" ht="25.5" x14ac:dyDescent="0.2">
      <c r="A1263" s="48"/>
      <c r="B1263" s="49"/>
      <c r="C1263" s="107"/>
      <c r="D1263" s="107"/>
      <c r="E1263" s="68" t="s">
        <v>206</v>
      </c>
      <c r="F1263" s="69">
        <v>11</v>
      </c>
      <c r="G1263" s="70">
        <v>4227</v>
      </c>
      <c r="H1263" s="110"/>
      <c r="I1263" s="83">
        <v>2365</v>
      </c>
      <c r="J1263" s="64" t="s">
        <v>75</v>
      </c>
      <c r="K1263" s="116"/>
      <c r="L1263" s="116"/>
      <c r="M1263" s="228">
        <f t="shared" si="485"/>
        <v>0</v>
      </c>
      <c r="N1263" s="238">
        <v>11</v>
      </c>
    </row>
    <row r="1264" spans="1:14" s="86" customFormat="1" ht="12.75" x14ac:dyDescent="0.2">
      <c r="A1264" s="48"/>
      <c r="B1264" s="49"/>
      <c r="C1264" s="107"/>
      <c r="D1264" s="107"/>
      <c r="E1264" s="68"/>
      <c r="F1264" s="69"/>
      <c r="G1264" s="70"/>
      <c r="H1264" s="110"/>
      <c r="I1264" s="273"/>
      <c r="J1264" s="64"/>
      <c r="K1264" s="116"/>
      <c r="L1264" s="116"/>
      <c r="M1264" s="228"/>
      <c r="N1264" s="238"/>
    </row>
    <row r="1265" spans="1:14" s="86" customFormat="1" ht="12.75" x14ac:dyDescent="0.2">
      <c r="A1265" s="48"/>
      <c r="B1265" s="49"/>
      <c r="C1265" s="107"/>
      <c r="D1265" s="107"/>
      <c r="E1265" s="68"/>
      <c r="F1265" s="69"/>
      <c r="G1265" s="70"/>
      <c r="H1265" s="110"/>
      <c r="I1265" s="125"/>
      <c r="J1265" s="126"/>
      <c r="K1265" s="72"/>
      <c r="L1265" s="72"/>
      <c r="M1265" s="225"/>
      <c r="N1265" s="218"/>
    </row>
    <row r="1266" spans="1:14" s="86" customFormat="1" ht="25.5" x14ac:dyDescent="0.2">
      <c r="A1266" s="48"/>
      <c r="B1266" s="49"/>
      <c r="C1266" s="107"/>
      <c r="D1266" s="107"/>
      <c r="E1266" s="143" t="s">
        <v>206</v>
      </c>
      <c r="F1266" s="69"/>
      <c r="G1266" s="106" t="s">
        <v>292</v>
      </c>
      <c r="H1266" s="110"/>
      <c r="I1266" s="122"/>
      <c r="J1266" s="130" t="s">
        <v>290</v>
      </c>
      <c r="K1266" s="81">
        <f>SUM(K1268)</f>
        <v>0</v>
      </c>
      <c r="L1266" s="81">
        <f>SUM(L1268)</f>
        <v>0</v>
      </c>
      <c r="M1266" s="229">
        <f>SUM(M1268)</f>
        <v>0</v>
      </c>
      <c r="N1266" s="218"/>
    </row>
    <row r="1267" spans="1:14" s="86" customFormat="1" ht="25.5" x14ac:dyDescent="0.2">
      <c r="A1267" s="48"/>
      <c r="B1267" s="49"/>
      <c r="C1267" s="107"/>
      <c r="D1267" s="107"/>
      <c r="E1267" s="134"/>
      <c r="F1267" s="69"/>
      <c r="G1267" s="90">
        <v>11</v>
      </c>
      <c r="H1267" s="110"/>
      <c r="I1267" s="88"/>
      <c r="J1267" s="124" t="s">
        <v>102</v>
      </c>
      <c r="K1267" s="89">
        <f>SUMIF($F1268:$F1276,$G1267,K1268:K1276)</f>
        <v>0</v>
      </c>
      <c r="L1267" s="89">
        <f>SUMIF($F1268:$F1276,$G1267,L1268:L1276)</f>
        <v>0</v>
      </c>
      <c r="M1267" s="224">
        <f>SUMIF($F1268:$F1276,$G1267,M1268:M1276)</f>
        <v>0</v>
      </c>
      <c r="N1267" s="218"/>
    </row>
    <row r="1268" spans="1:14" s="86" customFormat="1" ht="12.75" x14ac:dyDescent="0.2">
      <c r="A1268" s="48"/>
      <c r="B1268" s="49"/>
      <c r="C1268" s="107"/>
      <c r="D1268" s="107"/>
      <c r="E1268" s="68"/>
      <c r="F1268" s="69"/>
      <c r="G1268" s="70">
        <v>3</v>
      </c>
      <c r="H1268" s="110"/>
      <c r="I1268" s="125"/>
      <c r="J1268" s="126" t="s">
        <v>126</v>
      </c>
      <c r="K1268" s="72">
        <f t="shared" ref="K1268" si="486">SUM(K1269)</f>
        <v>0</v>
      </c>
      <c r="L1268" s="72">
        <f t="shared" ref="L1268:M1268" si="487">SUM(L1269)</f>
        <v>0</v>
      </c>
      <c r="M1268" s="225">
        <f t="shared" si="487"/>
        <v>0</v>
      </c>
      <c r="N1268" s="222"/>
    </row>
    <row r="1269" spans="1:14" s="86" customFormat="1" ht="12.75" x14ac:dyDescent="0.2">
      <c r="A1269" s="48"/>
      <c r="B1269" s="49"/>
      <c r="C1269" s="107"/>
      <c r="D1269" s="107"/>
      <c r="E1269" s="68"/>
      <c r="F1269" s="69"/>
      <c r="G1269" s="70">
        <v>31</v>
      </c>
      <c r="H1269" s="110"/>
      <c r="I1269" s="125"/>
      <c r="J1269" s="126" t="s">
        <v>127</v>
      </c>
      <c r="K1269" s="72">
        <f t="shared" ref="K1269" si="488">SUM(K1270,K1272,K1274)</f>
        <v>0</v>
      </c>
      <c r="L1269" s="72">
        <f t="shared" ref="L1269:M1269" si="489">SUM(L1270,L1272,L1274)</f>
        <v>0</v>
      </c>
      <c r="M1269" s="225">
        <f t="shared" si="489"/>
        <v>0</v>
      </c>
      <c r="N1269" s="218"/>
    </row>
    <row r="1270" spans="1:14" s="86" customFormat="1" ht="12.75" x14ac:dyDescent="0.2">
      <c r="A1270" s="48"/>
      <c r="B1270" s="49"/>
      <c r="C1270" s="107"/>
      <c r="D1270" s="107"/>
      <c r="E1270" s="68"/>
      <c r="F1270" s="69"/>
      <c r="G1270" s="70">
        <v>311</v>
      </c>
      <c r="H1270" s="110"/>
      <c r="I1270" s="125"/>
      <c r="J1270" s="126" t="s">
        <v>128</v>
      </c>
      <c r="K1270" s="72">
        <f>SUM(K1271:K1271)</f>
        <v>0</v>
      </c>
      <c r="L1270" s="72">
        <f>SUM(L1271:L1271)</f>
        <v>0</v>
      </c>
      <c r="M1270" s="225">
        <f>SUM(M1271:M1271)</f>
        <v>0</v>
      </c>
      <c r="N1270" s="218"/>
    </row>
    <row r="1271" spans="1:14" s="86" customFormat="1" ht="12.75" x14ac:dyDescent="0.2">
      <c r="A1271" s="48"/>
      <c r="B1271" s="49"/>
      <c r="C1271" s="107"/>
      <c r="D1271" s="107"/>
      <c r="E1271" s="68" t="s">
        <v>206</v>
      </c>
      <c r="F1271" s="69">
        <v>11</v>
      </c>
      <c r="G1271" s="70">
        <v>3111</v>
      </c>
      <c r="H1271" s="110"/>
      <c r="I1271" s="83">
        <v>2169</v>
      </c>
      <c r="J1271" s="126" t="s">
        <v>130</v>
      </c>
      <c r="K1271" s="116"/>
      <c r="L1271" s="116"/>
      <c r="M1271" s="228">
        <f>K1271+L1271</f>
        <v>0</v>
      </c>
      <c r="N1271" s="239">
        <v>111</v>
      </c>
    </row>
    <row r="1272" spans="1:14" s="86" customFormat="1" ht="12.75" x14ac:dyDescent="0.2">
      <c r="A1272" s="48"/>
      <c r="B1272" s="49"/>
      <c r="C1272" s="107"/>
      <c r="D1272" s="107"/>
      <c r="E1272" s="68"/>
      <c r="F1272" s="69"/>
      <c r="G1272" s="70">
        <v>312</v>
      </c>
      <c r="H1272" s="110"/>
      <c r="I1272" s="125"/>
      <c r="J1272" s="126" t="s">
        <v>131</v>
      </c>
      <c r="K1272" s="72">
        <f>SUM(K1273:K1273)</f>
        <v>0</v>
      </c>
      <c r="L1272" s="72">
        <f>SUM(L1273:L1273)</f>
        <v>0</v>
      </c>
      <c r="M1272" s="225">
        <f>SUM(M1273:M1273)</f>
        <v>0</v>
      </c>
      <c r="N1272" s="218"/>
    </row>
    <row r="1273" spans="1:14" s="86" customFormat="1" ht="12.75" x14ac:dyDescent="0.2">
      <c r="A1273" s="48"/>
      <c r="B1273" s="49"/>
      <c r="C1273" s="107"/>
      <c r="D1273" s="107"/>
      <c r="E1273" s="68" t="s">
        <v>206</v>
      </c>
      <c r="F1273" s="69">
        <v>11</v>
      </c>
      <c r="G1273" s="70">
        <v>3121</v>
      </c>
      <c r="H1273" s="110"/>
      <c r="I1273" s="83">
        <v>2170</v>
      </c>
      <c r="J1273" s="126" t="s">
        <v>131</v>
      </c>
      <c r="K1273" s="116"/>
      <c r="L1273" s="116"/>
      <c r="M1273" s="228">
        <f>K1273+L1273</f>
        <v>0</v>
      </c>
      <c r="N1273" s="239">
        <v>111</v>
      </c>
    </row>
    <row r="1274" spans="1:14" s="86" customFormat="1" ht="12.75" x14ac:dyDescent="0.2">
      <c r="A1274" s="48"/>
      <c r="B1274" s="49"/>
      <c r="C1274" s="107"/>
      <c r="D1274" s="107"/>
      <c r="E1274" s="68"/>
      <c r="F1274" s="69"/>
      <c r="G1274" s="70">
        <v>313</v>
      </c>
      <c r="H1274" s="110"/>
      <c r="I1274" s="125"/>
      <c r="J1274" s="126" t="s">
        <v>132</v>
      </c>
      <c r="K1274" s="72">
        <f>SUM(K1275:K1275)</f>
        <v>0</v>
      </c>
      <c r="L1274" s="72">
        <f>SUM(L1275:L1275)</f>
        <v>0</v>
      </c>
      <c r="M1274" s="225">
        <f>SUM(M1275:M1275)</f>
        <v>0</v>
      </c>
      <c r="N1274" s="218"/>
    </row>
    <row r="1275" spans="1:14" s="86" customFormat="1" ht="25.5" x14ac:dyDescent="0.2">
      <c r="A1275" s="48"/>
      <c r="B1275" s="49"/>
      <c r="C1275" s="107"/>
      <c r="D1275" s="107"/>
      <c r="E1275" s="68" t="s">
        <v>206</v>
      </c>
      <c r="F1275" s="69">
        <v>11</v>
      </c>
      <c r="G1275" s="70">
        <v>3132</v>
      </c>
      <c r="H1275" s="110"/>
      <c r="I1275" s="83">
        <v>2171</v>
      </c>
      <c r="J1275" s="126" t="s">
        <v>133</v>
      </c>
      <c r="K1275" s="116"/>
      <c r="L1275" s="116"/>
      <c r="M1275" s="228">
        <f>K1275+L1275</f>
        <v>0</v>
      </c>
      <c r="N1275" s="239">
        <v>111</v>
      </c>
    </row>
    <row r="1276" spans="1:14" s="86" customFormat="1" ht="12.75" x14ac:dyDescent="0.2">
      <c r="A1276" s="48"/>
      <c r="B1276" s="49"/>
      <c r="C1276" s="107"/>
      <c r="D1276" s="107"/>
      <c r="E1276" s="68"/>
      <c r="F1276" s="69"/>
      <c r="G1276" s="70"/>
      <c r="H1276" s="110"/>
      <c r="I1276" s="125"/>
      <c r="J1276" s="126"/>
      <c r="K1276" s="72"/>
      <c r="L1276" s="72"/>
      <c r="M1276" s="225"/>
      <c r="N1276" s="218"/>
    </row>
    <row r="1277" spans="1:14" s="86" customFormat="1" ht="38.25" x14ac:dyDescent="0.2">
      <c r="A1277" s="48"/>
      <c r="B1277" s="49"/>
      <c r="C1277" s="107"/>
      <c r="D1277" s="107"/>
      <c r="E1277" s="132" t="s">
        <v>284</v>
      </c>
      <c r="F1277" s="69"/>
      <c r="G1277" s="80" t="s">
        <v>285</v>
      </c>
      <c r="H1277" s="110"/>
      <c r="I1277" s="122"/>
      <c r="J1277" s="123" t="s">
        <v>286</v>
      </c>
      <c r="K1277" s="81">
        <f>SUM(K1279)</f>
        <v>0</v>
      </c>
      <c r="L1277" s="81">
        <f>SUM(L1279)</f>
        <v>0</v>
      </c>
      <c r="M1277" s="229">
        <f>SUM(M1279)</f>
        <v>0</v>
      </c>
      <c r="N1277" s="222"/>
    </row>
    <row r="1278" spans="1:14" s="86" customFormat="1" ht="25.5" x14ac:dyDescent="0.2">
      <c r="A1278" s="48"/>
      <c r="B1278" s="49"/>
      <c r="C1278" s="107"/>
      <c r="D1278" s="107"/>
      <c r="E1278" s="134"/>
      <c r="F1278" s="69"/>
      <c r="G1278" s="90">
        <v>11</v>
      </c>
      <c r="H1278" s="110"/>
      <c r="I1278" s="88"/>
      <c r="J1278" s="124" t="s">
        <v>102</v>
      </c>
      <c r="K1278" s="89">
        <f>SUMIF($F1279:$F1285,$G1278,K1279:K1285)</f>
        <v>0</v>
      </c>
      <c r="L1278" s="89">
        <f>SUMIF($F1279:$F1285,$G1278,L1279:L1285)</f>
        <v>0</v>
      </c>
      <c r="M1278" s="224">
        <f>SUMIF($F1279:$F1285,$G1278,M1279:M1285)</f>
        <v>0</v>
      </c>
      <c r="N1278" s="218"/>
    </row>
    <row r="1279" spans="1:14" s="86" customFormat="1" ht="12.75" x14ac:dyDescent="0.2">
      <c r="A1279" s="48"/>
      <c r="B1279" s="49"/>
      <c r="C1279" s="107"/>
      <c r="D1279" s="107"/>
      <c r="E1279" s="68"/>
      <c r="F1279" s="69"/>
      <c r="G1279" s="70">
        <v>3</v>
      </c>
      <c r="H1279" s="110"/>
      <c r="I1279" s="125"/>
      <c r="J1279" s="126" t="s">
        <v>126</v>
      </c>
      <c r="K1279" s="72">
        <f t="shared" ref="K1279" si="490">SUM(K1280)</f>
        <v>0</v>
      </c>
      <c r="L1279" s="72">
        <f t="shared" ref="L1279:M1279" si="491">SUM(L1280)</f>
        <v>0</v>
      </c>
      <c r="M1279" s="225">
        <f t="shared" si="491"/>
        <v>0</v>
      </c>
      <c r="N1279" s="218"/>
    </row>
    <row r="1280" spans="1:14" s="86" customFormat="1" ht="12.75" x14ac:dyDescent="0.2">
      <c r="A1280" s="48"/>
      <c r="B1280" s="49"/>
      <c r="C1280" s="107"/>
      <c r="D1280" s="107"/>
      <c r="E1280" s="68"/>
      <c r="F1280" s="69"/>
      <c r="G1280" s="70">
        <v>32</v>
      </c>
      <c r="H1280" s="110"/>
      <c r="I1280" s="125"/>
      <c r="J1280" s="126" t="s">
        <v>134</v>
      </c>
      <c r="K1280" s="72">
        <f>SUM(K1281,K1283)</f>
        <v>0</v>
      </c>
      <c r="L1280" s="72">
        <f>SUM(L1281,L1283)</f>
        <v>0</v>
      </c>
      <c r="M1280" s="225">
        <f>SUM(M1281,M1283)</f>
        <v>0</v>
      </c>
      <c r="N1280" s="218"/>
    </row>
    <row r="1281" spans="1:14" s="86" customFormat="1" ht="12.75" x14ac:dyDescent="0.2">
      <c r="A1281" s="48"/>
      <c r="B1281" s="49"/>
      <c r="C1281" s="107"/>
      <c r="D1281" s="107"/>
      <c r="E1281" s="68"/>
      <c r="F1281" s="69"/>
      <c r="G1281" s="70">
        <v>323</v>
      </c>
      <c r="H1281" s="110"/>
      <c r="I1281" s="125"/>
      <c r="J1281" s="126" t="s">
        <v>145</v>
      </c>
      <c r="K1281" s="72">
        <f>SUM(K1282)</f>
        <v>0</v>
      </c>
      <c r="L1281" s="72">
        <f>SUM(L1282)</f>
        <v>0</v>
      </c>
      <c r="M1281" s="225">
        <f>SUM(M1282)</f>
        <v>0</v>
      </c>
      <c r="N1281" s="222"/>
    </row>
    <row r="1282" spans="1:14" s="86" customFormat="1" ht="12.75" x14ac:dyDescent="0.2">
      <c r="A1282" s="48"/>
      <c r="B1282" s="49"/>
      <c r="C1282" s="107"/>
      <c r="D1282" s="107"/>
      <c r="E1282" s="68" t="s">
        <v>284</v>
      </c>
      <c r="F1282" s="69">
        <v>11</v>
      </c>
      <c r="G1282" s="70">
        <v>3237</v>
      </c>
      <c r="H1282" s="110"/>
      <c r="I1282" s="83">
        <v>1806</v>
      </c>
      <c r="J1282" s="126" t="s">
        <v>173</v>
      </c>
      <c r="K1282" s="116"/>
      <c r="L1282" s="116"/>
      <c r="M1282" s="228">
        <f>K1282+L1282</f>
        <v>0</v>
      </c>
      <c r="N1282" s="239">
        <v>111</v>
      </c>
    </row>
    <row r="1283" spans="1:14" s="86" customFormat="1" ht="25.5" x14ac:dyDescent="0.2">
      <c r="A1283" s="48"/>
      <c r="B1283" s="49"/>
      <c r="C1283" s="107"/>
      <c r="D1283" s="107"/>
      <c r="E1283" s="68"/>
      <c r="F1283" s="69"/>
      <c r="G1283" s="70">
        <v>329</v>
      </c>
      <c r="H1283" s="110"/>
      <c r="I1283" s="125"/>
      <c r="J1283" s="126" t="s">
        <v>156</v>
      </c>
      <c r="K1283" s="72">
        <f>SUM(K1284)</f>
        <v>0</v>
      </c>
      <c r="L1283" s="72">
        <f>SUM(L1284)</f>
        <v>0</v>
      </c>
      <c r="M1283" s="225">
        <f>SUM(M1284)</f>
        <v>0</v>
      </c>
      <c r="N1283" s="218"/>
    </row>
    <row r="1284" spans="1:14" s="86" customFormat="1" ht="12.75" x14ac:dyDescent="0.2">
      <c r="A1284" s="48"/>
      <c r="B1284" s="49"/>
      <c r="C1284" s="107"/>
      <c r="D1284" s="107"/>
      <c r="E1284" s="68" t="s">
        <v>284</v>
      </c>
      <c r="F1284" s="69">
        <v>11</v>
      </c>
      <c r="G1284" s="70">
        <v>3295</v>
      </c>
      <c r="H1284" s="110"/>
      <c r="I1284" s="83">
        <v>1807</v>
      </c>
      <c r="J1284" s="126" t="s">
        <v>160</v>
      </c>
      <c r="K1284" s="116"/>
      <c r="L1284" s="116"/>
      <c r="M1284" s="228">
        <f>K1284+L1284</f>
        <v>0</v>
      </c>
      <c r="N1284" s="239">
        <v>111</v>
      </c>
    </row>
    <row r="1285" spans="1:14" s="86" customFormat="1" ht="12.75" x14ac:dyDescent="0.2">
      <c r="A1285" s="48"/>
      <c r="B1285" s="49"/>
      <c r="C1285" s="107"/>
      <c r="D1285" s="107"/>
      <c r="E1285" s="68"/>
      <c r="F1285" s="69"/>
      <c r="G1285" s="70"/>
      <c r="H1285" s="110"/>
      <c r="I1285" s="125"/>
      <c r="J1285" s="126"/>
      <c r="K1285" s="72"/>
      <c r="L1285" s="72"/>
      <c r="M1285" s="225"/>
      <c r="N1285" s="218"/>
    </row>
    <row r="1286" spans="1:14" s="86" customFormat="1" ht="12.75" x14ac:dyDescent="0.2">
      <c r="A1286" s="48"/>
      <c r="B1286" s="49"/>
      <c r="C1286" s="107"/>
      <c r="D1286" s="107"/>
      <c r="E1286" s="107"/>
      <c r="F1286" s="108"/>
      <c r="G1286" s="109"/>
      <c r="H1286" s="110"/>
      <c r="I1286" s="110"/>
      <c r="J1286" s="113"/>
      <c r="K1286" s="113"/>
      <c r="L1286" s="113"/>
      <c r="M1286" s="240"/>
      <c r="N1286" s="241"/>
    </row>
    <row r="1287" spans="1:14" s="86" customFormat="1" ht="12.75" x14ac:dyDescent="0.2">
      <c r="A1287" s="48"/>
      <c r="B1287" s="49"/>
      <c r="C1287" s="107"/>
      <c r="D1287" s="107"/>
      <c r="E1287" s="107"/>
      <c r="F1287" s="108"/>
      <c r="G1287" s="109"/>
      <c r="H1287" s="110"/>
      <c r="I1287" s="167">
        <v>3</v>
      </c>
      <c r="J1287" s="21" t="s">
        <v>309</v>
      </c>
      <c r="K1287" s="168">
        <f t="shared" ref="K1287:M1289" si="492">SUMIF($G$6:$G$1285,$I1287,K$6:K$1285)</f>
        <v>4231620</v>
      </c>
      <c r="L1287" s="168">
        <f t="shared" si="492"/>
        <v>663208</v>
      </c>
      <c r="M1287" s="242">
        <f t="shared" si="492"/>
        <v>4894828</v>
      </c>
      <c r="N1287" s="241"/>
    </row>
    <row r="1288" spans="1:14" s="86" customFormat="1" ht="12.75" x14ac:dyDescent="0.2">
      <c r="A1288" s="48"/>
      <c r="B1288" s="49"/>
      <c r="C1288" s="107"/>
      <c r="D1288" s="107"/>
      <c r="E1288" s="107"/>
      <c r="F1288" s="108"/>
      <c r="G1288" s="109"/>
      <c r="H1288" s="110"/>
      <c r="I1288" s="167">
        <v>4</v>
      </c>
      <c r="J1288" s="21" t="s">
        <v>310</v>
      </c>
      <c r="K1288" s="168">
        <f t="shared" si="492"/>
        <v>203373</v>
      </c>
      <c r="L1288" s="168">
        <f t="shared" si="492"/>
        <v>8188</v>
      </c>
      <c r="M1288" s="242">
        <f t="shared" si="492"/>
        <v>211561</v>
      </c>
      <c r="N1288" s="241"/>
    </row>
    <row r="1289" spans="1:14" s="86" customFormat="1" ht="12.75" x14ac:dyDescent="0.2">
      <c r="A1289" s="48"/>
      <c r="B1289" s="49"/>
      <c r="C1289" s="107"/>
      <c r="D1289" s="107"/>
      <c r="E1289" s="107"/>
      <c r="F1289" s="108"/>
      <c r="G1289" s="109"/>
      <c r="H1289" s="110"/>
      <c r="I1289" s="167">
        <v>5</v>
      </c>
      <c r="J1289" s="21" t="s">
        <v>311</v>
      </c>
      <c r="K1289" s="168">
        <f t="shared" si="492"/>
        <v>0</v>
      </c>
      <c r="L1289" s="168">
        <f t="shared" si="492"/>
        <v>0</v>
      </c>
      <c r="M1289" s="242">
        <f t="shared" si="492"/>
        <v>0</v>
      </c>
      <c r="N1289" s="241"/>
    </row>
    <row r="1290" spans="1:14" s="86" customFormat="1" ht="12.75" x14ac:dyDescent="0.2">
      <c r="A1290" s="48"/>
      <c r="B1290" s="49"/>
      <c r="C1290" s="107"/>
      <c r="D1290" s="107"/>
      <c r="E1290" s="107"/>
      <c r="F1290" s="108"/>
      <c r="G1290" s="109"/>
      <c r="H1290" s="110"/>
      <c r="I1290" s="110"/>
      <c r="J1290" s="34" t="s">
        <v>99</v>
      </c>
      <c r="K1290" s="169">
        <f>SUM(K1287:K1289)</f>
        <v>4434993</v>
      </c>
      <c r="L1290" s="169">
        <f t="shared" ref="L1290:M1290" si="493">SUM(L1287:L1289)</f>
        <v>671396</v>
      </c>
      <c r="M1290" s="243">
        <f t="shared" si="493"/>
        <v>5106389</v>
      </c>
      <c r="N1290" s="241"/>
    </row>
    <row r="1291" spans="1:14" s="86" customFormat="1" ht="12.75" x14ac:dyDescent="0.2">
      <c r="A1291" s="48"/>
      <c r="B1291" s="49"/>
      <c r="C1291" s="107"/>
      <c r="D1291" s="107"/>
      <c r="E1291" s="107"/>
      <c r="F1291" s="108"/>
      <c r="G1291" s="109"/>
      <c r="H1291" s="110"/>
      <c r="I1291" s="110"/>
      <c r="J1291" s="21" t="s">
        <v>94</v>
      </c>
      <c r="K1291" s="170">
        <f>K1290-K5</f>
        <v>0</v>
      </c>
      <c r="L1291" s="170">
        <f>L1290-L5</f>
        <v>0</v>
      </c>
      <c r="M1291" s="244">
        <f>M1290-M5</f>
        <v>0</v>
      </c>
      <c r="N1291" s="241"/>
    </row>
    <row r="1292" spans="1:14" s="179" customFormat="1" ht="12.75" x14ac:dyDescent="0.2">
      <c r="A1292" s="171"/>
      <c r="B1292" s="172"/>
      <c r="C1292" s="173"/>
      <c r="D1292" s="173"/>
      <c r="E1292" s="173"/>
      <c r="F1292" s="174"/>
      <c r="G1292" s="175"/>
      <c r="H1292" s="176"/>
      <c r="I1292" s="176"/>
      <c r="J1292" s="177"/>
      <c r="K1292" s="178"/>
      <c r="L1292" s="178"/>
      <c r="M1292" s="245"/>
      <c r="N1292" s="246"/>
    </row>
    <row r="1293" spans="1:14" s="86" customFormat="1" ht="22.5" x14ac:dyDescent="0.2">
      <c r="A1293" s="48"/>
      <c r="B1293" s="49"/>
      <c r="C1293" s="107"/>
      <c r="D1293" s="107"/>
      <c r="E1293" s="107"/>
      <c r="F1293" s="108"/>
      <c r="G1293" s="109"/>
      <c r="H1293" s="110"/>
      <c r="I1293" s="110"/>
      <c r="J1293" s="156" t="s">
        <v>306</v>
      </c>
      <c r="K1293" s="113"/>
      <c r="L1293" s="113"/>
      <c r="M1293" s="240"/>
      <c r="N1293" s="241"/>
    </row>
    <row r="1294" spans="1:14" s="86" customFormat="1" ht="12.75" x14ac:dyDescent="0.2">
      <c r="A1294" s="48"/>
      <c r="B1294" s="49"/>
      <c r="C1294" s="107"/>
      <c r="D1294" s="107"/>
      <c r="E1294" s="107"/>
      <c r="F1294" s="157">
        <v>11</v>
      </c>
      <c r="G1294" s="109"/>
      <c r="H1294" s="110"/>
      <c r="I1294" s="110"/>
      <c r="J1294" s="4">
        <v>11</v>
      </c>
      <c r="K1294" s="36">
        <f>SUMIF($F$4:$F$1286,$F1294,K$4:K$1286)</f>
        <v>83010</v>
      </c>
      <c r="L1294" s="36">
        <f t="shared" ref="K1294:M1295" si="494">SUMIF($F$4:$F$1286,$F1294,L$4:L$1286)</f>
        <v>-18440</v>
      </c>
      <c r="M1294" s="191">
        <f t="shared" si="494"/>
        <v>64570</v>
      </c>
      <c r="N1294" s="241"/>
    </row>
    <row r="1295" spans="1:14" s="86" customFormat="1" ht="12.75" x14ac:dyDescent="0.2">
      <c r="A1295" s="48"/>
      <c r="B1295" s="49"/>
      <c r="C1295" s="107"/>
      <c r="D1295" s="107"/>
      <c r="E1295" s="107"/>
      <c r="F1295" s="30">
        <v>12</v>
      </c>
      <c r="G1295" s="109"/>
      <c r="H1295" s="110"/>
      <c r="I1295" s="110"/>
      <c r="J1295" s="37">
        <v>12</v>
      </c>
      <c r="K1295" s="36">
        <f t="shared" si="494"/>
        <v>432920</v>
      </c>
      <c r="L1295" s="36">
        <f t="shared" si="494"/>
        <v>111772</v>
      </c>
      <c r="M1295" s="191">
        <f t="shared" si="494"/>
        <v>544692</v>
      </c>
      <c r="N1295" s="241"/>
    </row>
    <row r="1296" spans="1:14" s="86" customFormat="1" ht="12.75" x14ac:dyDescent="0.2">
      <c r="A1296" s="48"/>
      <c r="B1296" s="49"/>
      <c r="C1296" s="107"/>
      <c r="D1296" s="107"/>
      <c r="E1296" s="107"/>
      <c r="F1296" s="30">
        <v>51</v>
      </c>
      <c r="G1296" s="158"/>
      <c r="H1296" s="110"/>
      <c r="I1296" s="110"/>
      <c r="J1296" s="25">
        <v>5103</v>
      </c>
      <c r="K1296" s="159">
        <f t="shared" ref="K1296:M1299" si="495">SUMIF($N$4:$N$1286,$J1296,K$4:K$1286)</f>
        <v>140</v>
      </c>
      <c r="L1296" s="159">
        <f t="shared" si="495"/>
        <v>689</v>
      </c>
      <c r="M1296" s="247">
        <f t="shared" si="495"/>
        <v>829</v>
      </c>
      <c r="N1296" s="241"/>
    </row>
    <row r="1297" spans="1:14" s="86" customFormat="1" ht="12.75" x14ac:dyDescent="0.2">
      <c r="A1297" s="48"/>
      <c r="B1297" s="49"/>
      <c r="C1297" s="107"/>
      <c r="D1297" s="107"/>
      <c r="E1297" s="107"/>
      <c r="F1297" s="30">
        <v>52</v>
      </c>
      <c r="G1297" s="158"/>
      <c r="H1297" s="110"/>
      <c r="I1297" s="110"/>
      <c r="J1297" s="25">
        <v>526</v>
      </c>
      <c r="K1297" s="159">
        <f t="shared" si="495"/>
        <v>0</v>
      </c>
      <c r="L1297" s="159">
        <f t="shared" si="495"/>
        <v>13751</v>
      </c>
      <c r="M1297" s="247">
        <f t="shared" si="495"/>
        <v>13751</v>
      </c>
      <c r="N1297" s="241"/>
    </row>
    <row r="1298" spans="1:14" s="86" customFormat="1" ht="12.75" x14ac:dyDescent="0.2">
      <c r="A1298" s="48"/>
      <c r="B1298" s="49"/>
      <c r="C1298" s="107"/>
      <c r="D1298" s="107"/>
      <c r="E1298" s="107"/>
      <c r="F1298" s="30">
        <v>52</v>
      </c>
      <c r="G1298" s="158"/>
      <c r="H1298" s="110"/>
      <c r="I1298" s="110"/>
      <c r="J1298" s="25">
        <v>527</v>
      </c>
      <c r="K1298" s="159">
        <f t="shared" si="495"/>
        <v>0</v>
      </c>
      <c r="L1298" s="159">
        <f t="shared" si="495"/>
        <v>25846</v>
      </c>
      <c r="M1298" s="247">
        <f t="shared" si="495"/>
        <v>25846</v>
      </c>
      <c r="N1298" s="241"/>
    </row>
    <row r="1299" spans="1:14" s="86" customFormat="1" ht="12.75" x14ac:dyDescent="0.2">
      <c r="A1299" s="48"/>
      <c r="B1299" s="49"/>
      <c r="C1299" s="107"/>
      <c r="D1299" s="107"/>
      <c r="E1299" s="107"/>
      <c r="F1299" s="30">
        <v>52</v>
      </c>
      <c r="G1299" s="158"/>
      <c r="H1299" s="110"/>
      <c r="I1299" s="110"/>
      <c r="J1299" s="25">
        <v>5212</v>
      </c>
      <c r="K1299" s="159">
        <f t="shared" si="495"/>
        <v>9000</v>
      </c>
      <c r="L1299" s="159">
        <f t="shared" si="495"/>
        <v>-222</v>
      </c>
      <c r="M1299" s="247">
        <f t="shared" si="495"/>
        <v>8778</v>
      </c>
      <c r="N1299" s="241"/>
    </row>
    <row r="1300" spans="1:14" s="86" customFormat="1" ht="12.75" x14ac:dyDescent="0.2">
      <c r="A1300" s="48"/>
      <c r="B1300" s="49"/>
      <c r="C1300" s="107"/>
      <c r="D1300" s="107"/>
      <c r="E1300" s="107"/>
      <c r="F1300" s="30">
        <v>32</v>
      </c>
      <c r="G1300" s="109"/>
      <c r="H1300" s="110"/>
      <c r="I1300" s="110"/>
      <c r="J1300" s="13">
        <v>3210</v>
      </c>
      <c r="K1300" s="36">
        <f t="shared" ref="K1300:M1305" si="496">SUMIF($F$4:$F$1286,$F1300,K$4:K$1286)</f>
        <v>191123</v>
      </c>
      <c r="L1300" s="36">
        <f t="shared" si="496"/>
        <v>0</v>
      </c>
      <c r="M1300" s="191">
        <f t="shared" si="496"/>
        <v>191123</v>
      </c>
      <c r="N1300" s="241"/>
    </row>
    <row r="1301" spans="1:14" s="86" customFormat="1" ht="12.75" x14ac:dyDescent="0.2">
      <c r="A1301" s="48"/>
      <c r="B1301" s="49"/>
      <c r="C1301" s="107"/>
      <c r="D1301" s="107"/>
      <c r="E1301" s="107"/>
      <c r="F1301" s="30">
        <v>49</v>
      </c>
      <c r="G1301" s="109"/>
      <c r="H1301" s="110"/>
      <c r="I1301" s="110"/>
      <c r="J1301" s="13">
        <v>4910</v>
      </c>
      <c r="K1301" s="36">
        <f t="shared" si="496"/>
        <v>0</v>
      </c>
      <c r="L1301" s="36">
        <f t="shared" si="496"/>
        <v>0</v>
      </c>
      <c r="M1301" s="191">
        <f t="shared" si="496"/>
        <v>0</v>
      </c>
      <c r="N1301" s="241"/>
    </row>
    <row r="1302" spans="1:14" s="86" customFormat="1" ht="12.75" x14ac:dyDescent="0.2">
      <c r="A1302" s="48"/>
      <c r="B1302" s="49"/>
      <c r="C1302" s="107"/>
      <c r="D1302" s="107"/>
      <c r="E1302" s="107"/>
      <c r="F1302" s="30">
        <v>54</v>
      </c>
      <c r="G1302" s="109"/>
      <c r="H1302" s="110"/>
      <c r="I1302" s="110"/>
      <c r="J1302" s="13">
        <v>5410</v>
      </c>
      <c r="K1302" s="36">
        <f t="shared" si="496"/>
        <v>3715500</v>
      </c>
      <c r="L1302" s="36">
        <f t="shared" si="496"/>
        <v>538000</v>
      </c>
      <c r="M1302" s="191">
        <f t="shared" si="496"/>
        <v>4253500</v>
      </c>
      <c r="N1302" s="241"/>
    </row>
    <row r="1303" spans="1:14" s="86" customFormat="1" ht="12.75" x14ac:dyDescent="0.2">
      <c r="A1303" s="48"/>
      <c r="B1303" s="49"/>
      <c r="C1303" s="107"/>
      <c r="D1303" s="107"/>
      <c r="E1303" s="107"/>
      <c r="F1303" s="30">
        <v>62</v>
      </c>
      <c r="G1303" s="109"/>
      <c r="H1303" s="110"/>
      <c r="I1303" s="110"/>
      <c r="J1303" s="13">
        <v>6210</v>
      </c>
      <c r="K1303" s="36">
        <f t="shared" si="496"/>
        <v>3300</v>
      </c>
      <c r="L1303" s="36">
        <f t="shared" si="496"/>
        <v>0</v>
      </c>
      <c r="M1303" s="191">
        <f t="shared" si="496"/>
        <v>3300</v>
      </c>
      <c r="N1303" s="241"/>
    </row>
    <row r="1304" spans="1:14" s="86" customFormat="1" ht="12.75" x14ac:dyDescent="0.2">
      <c r="A1304" s="48"/>
      <c r="B1304" s="49"/>
      <c r="C1304" s="107"/>
      <c r="D1304" s="107"/>
      <c r="E1304" s="107"/>
      <c r="F1304" s="30">
        <v>72</v>
      </c>
      <c r="G1304" s="109"/>
      <c r="H1304" s="110"/>
      <c r="I1304" s="110"/>
      <c r="J1304" s="13">
        <v>7210</v>
      </c>
      <c r="K1304" s="36">
        <f t="shared" si="496"/>
        <v>0</v>
      </c>
      <c r="L1304" s="36">
        <f t="shared" si="496"/>
        <v>0</v>
      </c>
      <c r="M1304" s="191">
        <f t="shared" si="496"/>
        <v>0</v>
      </c>
      <c r="N1304" s="241"/>
    </row>
    <row r="1305" spans="1:14" s="86" customFormat="1" ht="12.75" x14ac:dyDescent="0.2">
      <c r="A1305" s="48"/>
      <c r="B1305" s="49"/>
      <c r="C1305" s="107"/>
      <c r="D1305" s="107"/>
      <c r="E1305" s="107"/>
      <c r="F1305" s="30">
        <v>82</v>
      </c>
      <c r="G1305" s="109"/>
      <c r="H1305" s="110"/>
      <c r="I1305" s="110"/>
      <c r="J1305" s="13">
        <v>8210</v>
      </c>
      <c r="K1305" s="36">
        <f t="shared" si="496"/>
        <v>0</v>
      </c>
      <c r="L1305" s="36">
        <f t="shared" si="496"/>
        <v>0</v>
      </c>
      <c r="M1305" s="191">
        <f t="shared" si="496"/>
        <v>0</v>
      </c>
      <c r="N1305" s="241"/>
    </row>
    <row r="1306" spans="1:14" s="86" customFormat="1" ht="12.75" x14ac:dyDescent="0.2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160" t="s">
        <v>99</v>
      </c>
      <c r="K1306" s="161">
        <f>SUM(K1294:K1305)</f>
        <v>4434993</v>
      </c>
      <c r="L1306" s="161">
        <f>SUM(L1294:L1305)</f>
        <v>671396</v>
      </c>
      <c r="M1306" s="248">
        <f>SUM(M1294:M1305)</f>
        <v>5106389</v>
      </c>
      <c r="N1306" s="241"/>
    </row>
    <row r="1307" spans="1:14" s="86" customFormat="1" ht="12.75" x14ac:dyDescent="0.2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45"/>
      <c r="K1307" s="113"/>
      <c r="L1307" s="113"/>
      <c r="M1307" s="240"/>
      <c r="N1307" s="241"/>
    </row>
    <row r="1308" spans="1:14" s="86" customFormat="1" ht="12.75" x14ac:dyDescent="0.2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45"/>
      <c r="K1308" s="113"/>
      <c r="L1308" s="113"/>
      <c r="M1308" s="240"/>
      <c r="N1308" s="241"/>
    </row>
    <row r="1309" spans="1:14" s="86" customFormat="1" ht="22.5" x14ac:dyDescent="0.2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156" t="s">
        <v>307</v>
      </c>
      <c r="K1309" s="38" t="s">
        <v>113</v>
      </c>
      <c r="L1309" s="38" t="s">
        <v>113</v>
      </c>
      <c r="M1309" s="193" t="s">
        <v>113</v>
      </c>
      <c r="N1309" s="241"/>
    </row>
    <row r="1310" spans="1:14" s="86" customFormat="1" ht="12.75" x14ac:dyDescent="0.2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4">
        <v>11</v>
      </c>
      <c r="K1310" s="36">
        <f>'PRIHODI-za popuniti'!C446-'POSEBNI DIO-za popuniti'!K1294</f>
        <v>0</v>
      </c>
      <c r="L1310" s="36">
        <f>'PRIHODI-za popuniti'!D446-'POSEBNI DIO-za popuniti'!L1294</f>
        <v>0</v>
      </c>
      <c r="M1310" s="191">
        <f>'PRIHODI-za popuniti'!E446-'POSEBNI DIO-za popuniti'!M1294</f>
        <v>0</v>
      </c>
      <c r="N1310" s="241"/>
    </row>
    <row r="1311" spans="1:14" s="86" customFormat="1" ht="12.75" x14ac:dyDescent="0.2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37">
        <v>12</v>
      </c>
      <c r="K1311" s="36">
        <f>'PRIHODI-za popuniti'!C447-'POSEBNI DIO-za popuniti'!K1295</f>
        <v>0</v>
      </c>
      <c r="L1311" s="36">
        <f>'PRIHODI-za popuniti'!D447-'POSEBNI DIO-za popuniti'!L1295</f>
        <v>0</v>
      </c>
      <c r="M1311" s="191">
        <f>'PRIHODI-za popuniti'!E447-'POSEBNI DIO-za popuniti'!M1295</f>
        <v>0</v>
      </c>
      <c r="N1311" s="241"/>
    </row>
    <row r="1312" spans="1:14" s="86" customFormat="1" ht="12.75" x14ac:dyDescent="0.2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25">
        <v>5103</v>
      </c>
      <c r="K1312" s="36">
        <f>'PRIHODI-za popuniti'!C448-'POSEBNI DIO-za popuniti'!K1296</f>
        <v>0</v>
      </c>
      <c r="L1312" s="36">
        <f>'PRIHODI-za popuniti'!D448-'POSEBNI DIO-za popuniti'!L1296</f>
        <v>0</v>
      </c>
      <c r="M1312" s="191">
        <f>'PRIHODI-za popuniti'!E448-'POSEBNI DIO-za popuniti'!M1296</f>
        <v>0</v>
      </c>
      <c r="N1312" s="241"/>
    </row>
    <row r="1313" spans="1:14" s="86" customFormat="1" ht="12.75" x14ac:dyDescent="0.2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25">
        <v>526</v>
      </c>
      <c r="K1313" s="36">
        <f>'PRIHODI-za popuniti'!C449-'POSEBNI DIO-za popuniti'!K1297</f>
        <v>0</v>
      </c>
      <c r="L1313" s="36">
        <f>'PRIHODI-za popuniti'!D449-'POSEBNI DIO-za popuniti'!L1297</f>
        <v>0</v>
      </c>
      <c r="M1313" s="191">
        <f>'PRIHODI-za popuniti'!E449-'POSEBNI DIO-za popuniti'!M1297</f>
        <v>0</v>
      </c>
      <c r="N1313" s="241"/>
    </row>
    <row r="1314" spans="1:14" s="86" customFormat="1" ht="12.75" x14ac:dyDescent="0.2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25">
        <v>527</v>
      </c>
      <c r="K1314" s="36">
        <f>'PRIHODI-za popuniti'!C450-'POSEBNI DIO-za popuniti'!K1298</f>
        <v>0</v>
      </c>
      <c r="L1314" s="36">
        <f>'PRIHODI-za popuniti'!D450-'POSEBNI DIO-za popuniti'!L1298</f>
        <v>0</v>
      </c>
      <c r="M1314" s="191">
        <f>'PRIHODI-za popuniti'!E450-'POSEBNI DIO-za popuniti'!M1298</f>
        <v>0</v>
      </c>
      <c r="N1314" s="241"/>
    </row>
    <row r="1315" spans="1:14" s="86" customFormat="1" ht="12.75" x14ac:dyDescent="0.2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25">
        <v>5212</v>
      </c>
      <c r="K1315" s="36">
        <f>'PRIHODI-za popuniti'!C451-'POSEBNI DIO-za popuniti'!K1299</f>
        <v>0</v>
      </c>
      <c r="L1315" s="36">
        <f>'PRIHODI-za popuniti'!D451-'POSEBNI DIO-za popuniti'!L1299</f>
        <v>0</v>
      </c>
      <c r="M1315" s="191">
        <f>'PRIHODI-za popuniti'!E451-'POSEBNI DIO-za popuniti'!M1299</f>
        <v>0</v>
      </c>
      <c r="N1315" s="241"/>
    </row>
    <row r="1316" spans="1:14" s="86" customFormat="1" ht="12.75" x14ac:dyDescent="0.2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13">
        <v>3210</v>
      </c>
      <c r="K1316" s="36">
        <f>'PRIHODI-za popuniti'!C452-'POSEBNI DIO-za popuniti'!K1300</f>
        <v>0</v>
      </c>
      <c r="L1316" s="36">
        <f>'PRIHODI-za popuniti'!D452-'POSEBNI DIO-za popuniti'!L1300</f>
        <v>0</v>
      </c>
      <c r="M1316" s="191">
        <f>'PRIHODI-za popuniti'!E452-'POSEBNI DIO-za popuniti'!M1300</f>
        <v>0</v>
      </c>
      <c r="N1316" s="241"/>
    </row>
    <row r="1317" spans="1:14" s="86" customFormat="1" ht="12.75" x14ac:dyDescent="0.2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13">
        <v>4910</v>
      </c>
      <c r="K1317" s="36">
        <f>'PRIHODI-za popuniti'!C453-'POSEBNI DIO-za popuniti'!K1301</f>
        <v>0</v>
      </c>
      <c r="L1317" s="36">
        <f>'PRIHODI-za popuniti'!D453-'POSEBNI DIO-za popuniti'!L1301</f>
        <v>0</v>
      </c>
      <c r="M1317" s="191">
        <f>'PRIHODI-za popuniti'!E453-'POSEBNI DIO-za popuniti'!M1301</f>
        <v>0</v>
      </c>
      <c r="N1317" s="241"/>
    </row>
    <row r="1318" spans="1:14" s="86" customFormat="1" ht="12.75" x14ac:dyDescent="0.2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13">
        <v>5410</v>
      </c>
      <c r="K1318" s="36">
        <f>'PRIHODI-za popuniti'!C454-'POSEBNI DIO-za popuniti'!K1302</f>
        <v>0</v>
      </c>
      <c r="L1318" s="36">
        <f>'PRIHODI-za popuniti'!D454-'POSEBNI DIO-za popuniti'!L1302</f>
        <v>0</v>
      </c>
      <c r="M1318" s="191">
        <f>'PRIHODI-za popuniti'!E454-'POSEBNI DIO-za popuniti'!M1302</f>
        <v>0</v>
      </c>
      <c r="N1318" s="241"/>
    </row>
    <row r="1319" spans="1:14" s="86" customFormat="1" ht="12.75" x14ac:dyDescent="0.2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13">
        <v>6210</v>
      </c>
      <c r="K1319" s="36">
        <f>'PRIHODI-za popuniti'!C455-'POSEBNI DIO-za popuniti'!K1303</f>
        <v>0</v>
      </c>
      <c r="L1319" s="36">
        <f>'PRIHODI-za popuniti'!D455-'POSEBNI DIO-za popuniti'!L1303</f>
        <v>0</v>
      </c>
      <c r="M1319" s="191">
        <f>'PRIHODI-za popuniti'!E455-'POSEBNI DIO-za popuniti'!M1303</f>
        <v>0</v>
      </c>
      <c r="N1319" s="241"/>
    </row>
    <row r="1320" spans="1:14" s="86" customFormat="1" ht="12.75" x14ac:dyDescent="0.2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13">
        <v>7210</v>
      </c>
      <c r="K1320" s="36">
        <f>'PRIHODI-za popuniti'!C456-'POSEBNI DIO-za popuniti'!K1304</f>
        <v>0</v>
      </c>
      <c r="L1320" s="36">
        <f>'PRIHODI-za popuniti'!D456-'POSEBNI DIO-za popuniti'!L1304</f>
        <v>0</v>
      </c>
      <c r="M1320" s="191">
        <f>'PRIHODI-za popuniti'!E456-'POSEBNI DIO-za popuniti'!M1304</f>
        <v>0</v>
      </c>
      <c r="N1320" s="241"/>
    </row>
    <row r="1321" spans="1:14" s="86" customFormat="1" ht="12.75" x14ac:dyDescent="0.2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13">
        <v>8210</v>
      </c>
      <c r="K1321" s="36">
        <f>'PRIHODI-za popuniti'!C457-'POSEBNI DIO-za popuniti'!K1305</f>
        <v>0</v>
      </c>
      <c r="L1321" s="36">
        <f>'PRIHODI-za popuniti'!D457-'POSEBNI DIO-za popuniti'!L1305</f>
        <v>0</v>
      </c>
      <c r="M1321" s="191">
        <f>'PRIHODI-za popuniti'!E457-'POSEBNI DIO-za popuniti'!M1305</f>
        <v>0</v>
      </c>
      <c r="N1321" s="241"/>
    </row>
    <row r="1322" spans="1:14" s="86" customFormat="1" ht="12.75" x14ac:dyDescent="0.2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160" t="s">
        <v>99</v>
      </c>
      <c r="K1322" s="161">
        <f>SUM(K1310:K1321)</f>
        <v>0</v>
      </c>
      <c r="L1322" s="161">
        <f>SUM(L1310:L1321)</f>
        <v>0</v>
      </c>
      <c r="M1322" s="248">
        <f>SUM(M1310:M1321)</f>
        <v>0</v>
      </c>
      <c r="N1322" s="241"/>
    </row>
    <row r="1323" spans="1:14" s="86" customFormat="1" ht="12.75" x14ac:dyDescent="0.2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6" customFormat="1" ht="12.75" x14ac:dyDescent="0.2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6" customFormat="1" ht="12.75" x14ac:dyDescent="0.2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6" customFormat="1" ht="12.75" x14ac:dyDescent="0.2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6" customFormat="1" ht="12.75" x14ac:dyDescent="0.2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6" customFormat="1" ht="12.75" x14ac:dyDescent="0.2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2.75" x14ac:dyDescent="0.2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2.75" x14ac:dyDescent="0.2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2.75" x14ac:dyDescent="0.2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2.75" x14ac:dyDescent="0.2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2.75" x14ac:dyDescent="0.2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2.75" x14ac:dyDescent="0.2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2.75" x14ac:dyDescent="0.2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2.75" x14ac:dyDescent="0.2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2.75" x14ac:dyDescent="0.2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2.75" x14ac:dyDescent="0.2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2.75" x14ac:dyDescent="0.2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2.75" x14ac:dyDescent="0.2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2.75" x14ac:dyDescent="0.2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2.75" x14ac:dyDescent="0.2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2.75" x14ac:dyDescent="0.2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2.75" x14ac:dyDescent="0.2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2.75" x14ac:dyDescent="0.2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2.75" x14ac:dyDescent="0.2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2.75" x14ac:dyDescent="0.2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2.75" x14ac:dyDescent="0.2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2.75" x14ac:dyDescent="0.2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2.75" x14ac:dyDescent="0.2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2.75" x14ac:dyDescent="0.2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2.75" x14ac:dyDescent="0.2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2.75" x14ac:dyDescent="0.2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2.75" x14ac:dyDescent="0.2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2.75" x14ac:dyDescent="0.2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2.75" x14ac:dyDescent="0.2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2.75" x14ac:dyDescent="0.2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2.75" x14ac:dyDescent="0.2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2.75" x14ac:dyDescent="0.2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2.75" x14ac:dyDescent="0.2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2.75" x14ac:dyDescent="0.2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2.75" x14ac:dyDescent="0.2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2.75" x14ac:dyDescent="0.2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2.75" x14ac:dyDescent="0.2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2.75" x14ac:dyDescent="0.2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2.75" x14ac:dyDescent="0.2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2.75" x14ac:dyDescent="0.2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2.75" x14ac:dyDescent="0.2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2.75" x14ac:dyDescent="0.2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2.75" x14ac:dyDescent="0.2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2.75" x14ac:dyDescent="0.2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2.75" x14ac:dyDescent="0.2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2.75" x14ac:dyDescent="0.2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2.75" x14ac:dyDescent="0.2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2.75" x14ac:dyDescent="0.2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2.75" x14ac:dyDescent="0.2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2.75" x14ac:dyDescent="0.2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2.75" x14ac:dyDescent="0.2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2.75" x14ac:dyDescent="0.2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2.75" x14ac:dyDescent="0.2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2.75" x14ac:dyDescent="0.2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2.75" x14ac:dyDescent="0.2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2.75" x14ac:dyDescent="0.2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2.75" x14ac:dyDescent="0.2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2.75" x14ac:dyDescent="0.2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2.75" x14ac:dyDescent="0.2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2.75" x14ac:dyDescent="0.2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2.75" x14ac:dyDescent="0.2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2.75" x14ac:dyDescent="0.2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2.75" x14ac:dyDescent="0.2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2.75" x14ac:dyDescent="0.2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2.75" x14ac:dyDescent="0.2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2.75" x14ac:dyDescent="0.2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2.75" x14ac:dyDescent="0.2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2.75" x14ac:dyDescent="0.2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2.75" x14ac:dyDescent="0.2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2.75" x14ac:dyDescent="0.2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2.75" x14ac:dyDescent="0.2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2.75" x14ac:dyDescent="0.2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2.75" x14ac:dyDescent="0.2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2.75" x14ac:dyDescent="0.2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2.75" x14ac:dyDescent="0.2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2.75" x14ac:dyDescent="0.2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2.75" x14ac:dyDescent="0.2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2.75" x14ac:dyDescent="0.2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2.75" x14ac:dyDescent="0.2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2.75" x14ac:dyDescent="0.2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2.75" x14ac:dyDescent="0.2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2.75" x14ac:dyDescent="0.2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2.75" x14ac:dyDescent="0.2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2.75" x14ac:dyDescent="0.2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2.75" x14ac:dyDescent="0.2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2.75" x14ac:dyDescent="0.2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2.75" x14ac:dyDescent="0.2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2.75" x14ac:dyDescent="0.2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2.75" x14ac:dyDescent="0.2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2.75" x14ac:dyDescent="0.2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2.75" x14ac:dyDescent="0.2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2.75" x14ac:dyDescent="0.2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2.75" x14ac:dyDescent="0.2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2.75" x14ac:dyDescent="0.2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2.75" x14ac:dyDescent="0.2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2.75" x14ac:dyDescent="0.2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2.75" x14ac:dyDescent="0.2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2.75" x14ac:dyDescent="0.2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2.75" x14ac:dyDescent="0.2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2.75" x14ac:dyDescent="0.2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2.75" x14ac:dyDescent="0.2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2.75" x14ac:dyDescent="0.2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2.75" x14ac:dyDescent="0.2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2.75" x14ac:dyDescent="0.2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2.75" x14ac:dyDescent="0.2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2.75" x14ac:dyDescent="0.2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2.75" x14ac:dyDescent="0.2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2.75" x14ac:dyDescent="0.2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2.75" x14ac:dyDescent="0.2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2.75" x14ac:dyDescent="0.2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2.75" x14ac:dyDescent="0.2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2.75" x14ac:dyDescent="0.2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2.75" x14ac:dyDescent="0.2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2.75" x14ac:dyDescent="0.2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2.75" x14ac:dyDescent="0.2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2.75" x14ac:dyDescent="0.2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2.75" x14ac:dyDescent="0.2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2.75" x14ac:dyDescent="0.2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2.75" x14ac:dyDescent="0.2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2.75" x14ac:dyDescent="0.2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2.75" x14ac:dyDescent="0.2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2.75" x14ac:dyDescent="0.2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2.75" x14ac:dyDescent="0.2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2.75" x14ac:dyDescent="0.2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2.75" x14ac:dyDescent="0.2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2.75" x14ac:dyDescent="0.2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2.75" x14ac:dyDescent="0.2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2.75" x14ac:dyDescent="0.2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2.75" x14ac:dyDescent="0.2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2.75" x14ac:dyDescent="0.2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2.75" x14ac:dyDescent="0.2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2.75" x14ac:dyDescent="0.2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2.75" x14ac:dyDescent="0.2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2.75" x14ac:dyDescent="0.2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2.75" x14ac:dyDescent="0.2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2.75" x14ac:dyDescent="0.2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2.75" x14ac:dyDescent="0.2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2.75" x14ac:dyDescent="0.2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2.75" x14ac:dyDescent="0.2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2.75" x14ac:dyDescent="0.2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2.75" x14ac:dyDescent="0.2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2.75" x14ac:dyDescent="0.2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2.75" x14ac:dyDescent="0.2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2.75" x14ac:dyDescent="0.2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2.75" x14ac:dyDescent="0.2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2.75" x14ac:dyDescent="0.2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2.75" x14ac:dyDescent="0.2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2.75" x14ac:dyDescent="0.2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2.75" x14ac:dyDescent="0.2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2.75" x14ac:dyDescent="0.2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2.75" x14ac:dyDescent="0.2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2.75" x14ac:dyDescent="0.2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2.75" x14ac:dyDescent="0.2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2.75" x14ac:dyDescent="0.2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2.75" x14ac:dyDescent="0.2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2.75" x14ac:dyDescent="0.2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2.75" x14ac:dyDescent="0.2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2.75" x14ac:dyDescent="0.2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2.75" x14ac:dyDescent="0.2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2.75" x14ac:dyDescent="0.2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2.75" x14ac:dyDescent="0.2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2.75" x14ac:dyDescent="0.2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2.75" x14ac:dyDescent="0.2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2.75" x14ac:dyDescent="0.2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2.75" x14ac:dyDescent="0.2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2.75" x14ac:dyDescent="0.2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2.75" x14ac:dyDescent="0.2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2.75" x14ac:dyDescent="0.2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2.75" x14ac:dyDescent="0.2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2.75" x14ac:dyDescent="0.2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2.75" x14ac:dyDescent="0.2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2.75" x14ac:dyDescent="0.2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2.75" x14ac:dyDescent="0.2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2.75" x14ac:dyDescent="0.2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2.75" x14ac:dyDescent="0.2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2.75" x14ac:dyDescent="0.2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2.75" x14ac:dyDescent="0.2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2.75" x14ac:dyDescent="0.2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2.75" x14ac:dyDescent="0.2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2.75" x14ac:dyDescent="0.2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2.75" x14ac:dyDescent="0.2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2.75" x14ac:dyDescent="0.2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2.75" x14ac:dyDescent="0.2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2.75" x14ac:dyDescent="0.2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2.75" x14ac:dyDescent="0.2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2.75" x14ac:dyDescent="0.2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2.75" x14ac:dyDescent="0.2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2.75" x14ac:dyDescent="0.2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2.75" x14ac:dyDescent="0.2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2.75" x14ac:dyDescent="0.2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2.75" x14ac:dyDescent="0.2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2.75" x14ac:dyDescent="0.2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2.75" x14ac:dyDescent="0.2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2.75" x14ac:dyDescent="0.2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2.75" x14ac:dyDescent="0.2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2.75" x14ac:dyDescent="0.2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2.75" x14ac:dyDescent="0.2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2.75" x14ac:dyDescent="0.2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2.75" x14ac:dyDescent="0.2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2.75" x14ac:dyDescent="0.2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2.75" x14ac:dyDescent="0.2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2.75" x14ac:dyDescent="0.2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2.75" x14ac:dyDescent="0.2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2.75" x14ac:dyDescent="0.2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2.75" x14ac:dyDescent="0.2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2.75" x14ac:dyDescent="0.2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2.75" x14ac:dyDescent="0.2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2.75" x14ac:dyDescent="0.2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2.75" x14ac:dyDescent="0.2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2.75" x14ac:dyDescent="0.2">
      <c r="A1537" s="48"/>
      <c r="B1537" s="49"/>
      <c r="C1537" s="107"/>
      <c r="D1537" s="107"/>
      <c r="E1537" s="107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2.75" x14ac:dyDescent="0.2">
      <c r="A1538" s="48"/>
      <c r="B1538" s="49"/>
      <c r="C1538" s="107"/>
      <c r="D1538" s="107"/>
      <c r="E1538" s="107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2.75" x14ac:dyDescent="0.2">
      <c r="A1539" s="48"/>
      <c r="B1539" s="49"/>
      <c r="C1539" s="107"/>
      <c r="D1539" s="107"/>
      <c r="E1539" s="107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2.75" x14ac:dyDescent="0.2">
      <c r="A1540" s="48"/>
      <c r="B1540" s="49"/>
      <c r="C1540" s="107"/>
      <c r="D1540" s="107"/>
      <c r="E1540" s="107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2.75" x14ac:dyDescent="0.2">
      <c r="A1541" s="48"/>
      <c r="B1541" s="49"/>
      <c r="C1541" s="107"/>
      <c r="D1541" s="107"/>
      <c r="E1541" s="107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2.75" x14ac:dyDescent="0.2">
      <c r="A1542" s="48"/>
      <c r="B1542" s="49"/>
      <c r="C1542" s="107"/>
      <c r="D1542" s="107"/>
      <c r="E1542" s="107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2.75" x14ac:dyDescent="0.2">
      <c r="A1543" s="48"/>
      <c r="B1543" s="49"/>
      <c r="C1543" s="107"/>
      <c r="D1543" s="107"/>
      <c r="E1543" s="107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2.75" x14ac:dyDescent="0.2">
      <c r="A1544" s="48"/>
      <c r="B1544" s="49"/>
      <c r="C1544" s="107"/>
      <c r="D1544" s="107"/>
      <c r="E1544" s="107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2.75" x14ac:dyDescent="0.2">
      <c r="A1545" s="48"/>
      <c r="B1545" s="49"/>
      <c r="C1545" s="107"/>
      <c r="D1545" s="107"/>
      <c r="E1545" s="107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2.75" x14ac:dyDescent="0.2">
      <c r="A1546" s="48"/>
      <c r="B1546" s="49"/>
      <c r="C1546" s="107"/>
      <c r="D1546" s="107"/>
      <c r="E1546" s="107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2.75" x14ac:dyDescent="0.2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2.75" x14ac:dyDescent="0.2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2.75" x14ac:dyDescent="0.2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2.75" x14ac:dyDescent="0.2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2.75" x14ac:dyDescent="0.2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2.75" x14ac:dyDescent="0.2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2.75" x14ac:dyDescent="0.2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2.75" x14ac:dyDescent="0.2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2.75" x14ac:dyDescent="0.2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2.75" x14ac:dyDescent="0.2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2.75" x14ac:dyDescent="0.2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2.75" x14ac:dyDescent="0.2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2.75" x14ac:dyDescent="0.2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2.75" x14ac:dyDescent="0.2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2.75" x14ac:dyDescent="0.2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2.75" x14ac:dyDescent="0.2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2.75" x14ac:dyDescent="0.2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2.75" x14ac:dyDescent="0.2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2.75" x14ac:dyDescent="0.2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2.75" x14ac:dyDescent="0.2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2.75" x14ac:dyDescent="0.2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2.75" x14ac:dyDescent="0.2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2.75" x14ac:dyDescent="0.2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2.75" x14ac:dyDescent="0.2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2.75" x14ac:dyDescent="0.2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2.75" x14ac:dyDescent="0.2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2.75" x14ac:dyDescent="0.2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2.75" x14ac:dyDescent="0.2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2.75" x14ac:dyDescent="0.2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2.75" x14ac:dyDescent="0.2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2.75" x14ac:dyDescent="0.2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2.75" x14ac:dyDescent="0.2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2.75" x14ac:dyDescent="0.2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2.75" x14ac:dyDescent="0.2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2.75" x14ac:dyDescent="0.2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2.75" x14ac:dyDescent="0.2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2.75" x14ac:dyDescent="0.2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2.75" x14ac:dyDescent="0.2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2.75" x14ac:dyDescent="0.2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2.75" x14ac:dyDescent="0.2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2.75" x14ac:dyDescent="0.2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2.75" x14ac:dyDescent="0.2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2.75" x14ac:dyDescent="0.2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2.75" x14ac:dyDescent="0.2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2.75" x14ac:dyDescent="0.2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2.75" x14ac:dyDescent="0.2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2.75" x14ac:dyDescent="0.2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2.75" x14ac:dyDescent="0.2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2.75" x14ac:dyDescent="0.2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2.75" x14ac:dyDescent="0.2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2.75" x14ac:dyDescent="0.2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2.75" x14ac:dyDescent="0.2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2.75" x14ac:dyDescent="0.2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2.75" x14ac:dyDescent="0.2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2.75" x14ac:dyDescent="0.2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2.75" x14ac:dyDescent="0.2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2.75" x14ac:dyDescent="0.2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2.75" x14ac:dyDescent="0.2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2.75" x14ac:dyDescent="0.2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2.75" x14ac:dyDescent="0.2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2.75" x14ac:dyDescent="0.2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2.75" x14ac:dyDescent="0.2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2.75" x14ac:dyDescent="0.2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2.75" x14ac:dyDescent="0.2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2.75" x14ac:dyDescent="0.2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2.75" x14ac:dyDescent="0.2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2.75" x14ac:dyDescent="0.2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2.75" x14ac:dyDescent="0.2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2.75" x14ac:dyDescent="0.2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2.75" x14ac:dyDescent="0.2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2.75" x14ac:dyDescent="0.2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2.75" x14ac:dyDescent="0.2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2.75" x14ac:dyDescent="0.2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2.75" x14ac:dyDescent="0.2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2.75" x14ac:dyDescent="0.2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2.75" x14ac:dyDescent="0.2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2.75" x14ac:dyDescent="0.2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2.75" x14ac:dyDescent="0.2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2.75" x14ac:dyDescent="0.2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2.75" x14ac:dyDescent="0.2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2.75" x14ac:dyDescent="0.2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2.75" x14ac:dyDescent="0.2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2.75" x14ac:dyDescent="0.2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2.75" x14ac:dyDescent="0.2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2.75" x14ac:dyDescent="0.2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2.75" x14ac:dyDescent="0.2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2.75" x14ac:dyDescent="0.2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2.75" x14ac:dyDescent="0.2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2.75" x14ac:dyDescent="0.2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2.75" x14ac:dyDescent="0.2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2.75" x14ac:dyDescent="0.2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2.75" x14ac:dyDescent="0.2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2.75" x14ac:dyDescent="0.2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2.75" x14ac:dyDescent="0.2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2.75" x14ac:dyDescent="0.2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2.75" x14ac:dyDescent="0.2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2.75" x14ac:dyDescent="0.2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2.75" x14ac:dyDescent="0.2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2.75" x14ac:dyDescent="0.2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2.75" x14ac:dyDescent="0.2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2.75" x14ac:dyDescent="0.2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2.75" x14ac:dyDescent="0.2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2.75" x14ac:dyDescent="0.2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2.75" x14ac:dyDescent="0.2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2.75" x14ac:dyDescent="0.2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2.75" x14ac:dyDescent="0.2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2.75" x14ac:dyDescent="0.2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2.75" x14ac:dyDescent="0.2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2.75" x14ac:dyDescent="0.2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2.75" x14ac:dyDescent="0.2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2.75" x14ac:dyDescent="0.2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2.75" x14ac:dyDescent="0.2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2.75" x14ac:dyDescent="0.2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2.75" x14ac:dyDescent="0.2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2.75" x14ac:dyDescent="0.2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2.75" x14ac:dyDescent="0.2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2.75" x14ac:dyDescent="0.2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2.75" x14ac:dyDescent="0.2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2.75" x14ac:dyDescent="0.2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2.75" x14ac:dyDescent="0.2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2.75" x14ac:dyDescent="0.2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2.75" x14ac:dyDescent="0.2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2.75" x14ac:dyDescent="0.2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2.75" x14ac:dyDescent="0.2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2.75" x14ac:dyDescent="0.2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2.75" x14ac:dyDescent="0.2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2.75" x14ac:dyDescent="0.2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2.75" x14ac:dyDescent="0.2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2.75" x14ac:dyDescent="0.2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2.75" x14ac:dyDescent="0.2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2.75" x14ac:dyDescent="0.2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2.75" x14ac:dyDescent="0.2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2.75" x14ac:dyDescent="0.2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2.75" x14ac:dyDescent="0.2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2.75" x14ac:dyDescent="0.2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2.75" x14ac:dyDescent="0.2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2.75" x14ac:dyDescent="0.2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2.75" x14ac:dyDescent="0.2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2.75" x14ac:dyDescent="0.2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2.75" x14ac:dyDescent="0.2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2.75" x14ac:dyDescent="0.2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2.75" x14ac:dyDescent="0.2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2.75" x14ac:dyDescent="0.2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2.75" x14ac:dyDescent="0.2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2.75" x14ac:dyDescent="0.2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2.75" x14ac:dyDescent="0.2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2.75" x14ac:dyDescent="0.2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2.75" x14ac:dyDescent="0.2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2.75" x14ac:dyDescent="0.2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2.75" x14ac:dyDescent="0.2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2.75" x14ac:dyDescent="0.2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2.75" x14ac:dyDescent="0.2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2.75" x14ac:dyDescent="0.2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2.75" x14ac:dyDescent="0.2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2.75" x14ac:dyDescent="0.2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2.75" x14ac:dyDescent="0.2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2.75" x14ac:dyDescent="0.2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2.75" x14ac:dyDescent="0.2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2.75" x14ac:dyDescent="0.2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2.75" x14ac:dyDescent="0.2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2.75" x14ac:dyDescent="0.2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2.75" x14ac:dyDescent="0.2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2.75" x14ac:dyDescent="0.2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2.75" x14ac:dyDescent="0.2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2.75" x14ac:dyDescent="0.2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2.75" x14ac:dyDescent="0.2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2.75" x14ac:dyDescent="0.2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2.75" x14ac:dyDescent="0.2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2.75" x14ac:dyDescent="0.2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2.75" x14ac:dyDescent="0.2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2.75" x14ac:dyDescent="0.2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2.75" x14ac:dyDescent="0.2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2.75" x14ac:dyDescent="0.2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2.75" x14ac:dyDescent="0.2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2.75" x14ac:dyDescent="0.2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2.75" x14ac:dyDescent="0.2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2.75" x14ac:dyDescent="0.2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2.75" x14ac:dyDescent="0.2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2.75" x14ac:dyDescent="0.2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2.75" x14ac:dyDescent="0.2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2.75" x14ac:dyDescent="0.2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2.75" x14ac:dyDescent="0.2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2.75" x14ac:dyDescent="0.2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2.75" x14ac:dyDescent="0.2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2.75" x14ac:dyDescent="0.2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2.75" x14ac:dyDescent="0.2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2.75" x14ac:dyDescent="0.2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2.75" x14ac:dyDescent="0.2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2.75" x14ac:dyDescent="0.2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2.75" x14ac:dyDescent="0.2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2.75" x14ac:dyDescent="0.2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2.75" x14ac:dyDescent="0.2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2.75" x14ac:dyDescent="0.2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2.75" x14ac:dyDescent="0.2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2.75" x14ac:dyDescent="0.2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2.75" x14ac:dyDescent="0.2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2.75" x14ac:dyDescent="0.2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2.75" x14ac:dyDescent="0.2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2.75" x14ac:dyDescent="0.2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2.75" x14ac:dyDescent="0.2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2.75" x14ac:dyDescent="0.2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2.75" x14ac:dyDescent="0.2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2.75" x14ac:dyDescent="0.2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2.75" x14ac:dyDescent="0.2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2.75" x14ac:dyDescent="0.2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2.75" x14ac:dyDescent="0.2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2.75" x14ac:dyDescent="0.2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2.75" x14ac:dyDescent="0.2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2.75" x14ac:dyDescent="0.2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2.75" x14ac:dyDescent="0.2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2.75" x14ac:dyDescent="0.2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2.75" x14ac:dyDescent="0.2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2.75" x14ac:dyDescent="0.2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2.75" x14ac:dyDescent="0.2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2.75" x14ac:dyDescent="0.2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2.75" x14ac:dyDescent="0.2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2.75" x14ac:dyDescent="0.2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2.75" x14ac:dyDescent="0.2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2.75" x14ac:dyDescent="0.2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2.75" x14ac:dyDescent="0.2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2.75" x14ac:dyDescent="0.2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2.75" x14ac:dyDescent="0.2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2.75" x14ac:dyDescent="0.2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2.75" x14ac:dyDescent="0.2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2.75" x14ac:dyDescent="0.2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2.75" x14ac:dyDescent="0.2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2.75" x14ac:dyDescent="0.2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2.75" x14ac:dyDescent="0.2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2.75" x14ac:dyDescent="0.2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2.75" x14ac:dyDescent="0.2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2.75" x14ac:dyDescent="0.2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2.75" x14ac:dyDescent="0.2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2.75" x14ac:dyDescent="0.2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2.75" x14ac:dyDescent="0.2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2.75" x14ac:dyDescent="0.2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2.75" x14ac:dyDescent="0.2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2.75" x14ac:dyDescent="0.2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2.75" x14ac:dyDescent="0.2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2.75" x14ac:dyDescent="0.2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2.75" x14ac:dyDescent="0.2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2.75" x14ac:dyDescent="0.2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2.75" x14ac:dyDescent="0.2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2.75" x14ac:dyDescent="0.2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2.75" x14ac:dyDescent="0.2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2.75" x14ac:dyDescent="0.2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2.75" x14ac:dyDescent="0.2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2.75" x14ac:dyDescent="0.2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2.75" x14ac:dyDescent="0.2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2.75" x14ac:dyDescent="0.2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2.75" x14ac:dyDescent="0.2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2.75" x14ac:dyDescent="0.2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2.75" x14ac:dyDescent="0.2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2.75" x14ac:dyDescent="0.2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2.75" x14ac:dyDescent="0.2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2.75" x14ac:dyDescent="0.2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2.75" x14ac:dyDescent="0.2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2.75" x14ac:dyDescent="0.2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2.75" x14ac:dyDescent="0.2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2.75" x14ac:dyDescent="0.2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2.75" x14ac:dyDescent="0.2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2.75" x14ac:dyDescent="0.2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2.75" x14ac:dyDescent="0.2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2.75" x14ac:dyDescent="0.2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2.75" x14ac:dyDescent="0.2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2.75" x14ac:dyDescent="0.2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2.75" x14ac:dyDescent="0.2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2.75" x14ac:dyDescent="0.2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2.75" x14ac:dyDescent="0.2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2.75" x14ac:dyDescent="0.2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2.75" x14ac:dyDescent="0.2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2.75" x14ac:dyDescent="0.2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2.75" x14ac:dyDescent="0.2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2.75" x14ac:dyDescent="0.2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2.75" x14ac:dyDescent="0.2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2.75" x14ac:dyDescent="0.2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2.75" x14ac:dyDescent="0.2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2.75" x14ac:dyDescent="0.2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2.75" x14ac:dyDescent="0.2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2.75" x14ac:dyDescent="0.2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2.75" x14ac:dyDescent="0.2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2.75" x14ac:dyDescent="0.2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2.75" x14ac:dyDescent="0.2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2.75" x14ac:dyDescent="0.2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2.75" x14ac:dyDescent="0.2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2.75" x14ac:dyDescent="0.2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2.75" x14ac:dyDescent="0.2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2.75" x14ac:dyDescent="0.2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2.75" x14ac:dyDescent="0.2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2.75" x14ac:dyDescent="0.2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2.75" x14ac:dyDescent="0.2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2.75" x14ac:dyDescent="0.2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2.75" x14ac:dyDescent="0.2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2.75" x14ac:dyDescent="0.2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2.75" x14ac:dyDescent="0.2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2.75" x14ac:dyDescent="0.2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2.75" x14ac:dyDescent="0.2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2.75" x14ac:dyDescent="0.2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2.75" x14ac:dyDescent="0.2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2.75" x14ac:dyDescent="0.2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2.75" x14ac:dyDescent="0.2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2.75" x14ac:dyDescent="0.2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2.75" x14ac:dyDescent="0.2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2.75" x14ac:dyDescent="0.2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2.75" x14ac:dyDescent="0.2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2.75" x14ac:dyDescent="0.2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2.75" x14ac:dyDescent="0.2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2.75" x14ac:dyDescent="0.2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2.75" x14ac:dyDescent="0.2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2.75" x14ac:dyDescent="0.2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2.75" x14ac:dyDescent="0.2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2.75" x14ac:dyDescent="0.2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2.75" x14ac:dyDescent="0.2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2.75" x14ac:dyDescent="0.2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2.75" x14ac:dyDescent="0.2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2.75" x14ac:dyDescent="0.2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2.75" x14ac:dyDescent="0.2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2.75" x14ac:dyDescent="0.2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2.75" x14ac:dyDescent="0.2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2.75" x14ac:dyDescent="0.2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2.75" x14ac:dyDescent="0.2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2.75" x14ac:dyDescent="0.2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2.75" x14ac:dyDescent="0.2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2.75" x14ac:dyDescent="0.2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2.75" x14ac:dyDescent="0.2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2.75" x14ac:dyDescent="0.2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2.75" x14ac:dyDescent="0.2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2.75" x14ac:dyDescent="0.2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2.75" x14ac:dyDescent="0.2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2.75" x14ac:dyDescent="0.2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2.75" x14ac:dyDescent="0.2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2.75" x14ac:dyDescent="0.2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2.75" x14ac:dyDescent="0.2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2.75" x14ac:dyDescent="0.2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2.75" x14ac:dyDescent="0.2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2.75" x14ac:dyDescent="0.2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2.75" x14ac:dyDescent="0.2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2.75" x14ac:dyDescent="0.2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2.75" x14ac:dyDescent="0.2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2.75" x14ac:dyDescent="0.2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2.75" x14ac:dyDescent="0.2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2.75" x14ac:dyDescent="0.2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2.75" x14ac:dyDescent="0.2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2.75" x14ac:dyDescent="0.2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2.75" x14ac:dyDescent="0.2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2.75" x14ac:dyDescent="0.2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2.75" x14ac:dyDescent="0.2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2.75" x14ac:dyDescent="0.2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2.75" x14ac:dyDescent="0.2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2.75" x14ac:dyDescent="0.2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2.75" x14ac:dyDescent="0.2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2.75" x14ac:dyDescent="0.2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2.75" x14ac:dyDescent="0.2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2.75" x14ac:dyDescent="0.2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2.75" x14ac:dyDescent="0.2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2.75" x14ac:dyDescent="0.2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2.75" x14ac:dyDescent="0.2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2.75" x14ac:dyDescent="0.2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2.75" x14ac:dyDescent="0.2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2.75" x14ac:dyDescent="0.2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2.75" x14ac:dyDescent="0.2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2.75" x14ac:dyDescent="0.2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2.75" x14ac:dyDescent="0.2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2.75" x14ac:dyDescent="0.2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2.75" x14ac:dyDescent="0.2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2.75" x14ac:dyDescent="0.2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2.75" x14ac:dyDescent="0.2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2.75" x14ac:dyDescent="0.2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2.75" x14ac:dyDescent="0.2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2.75" x14ac:dyDescent="0.2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2.75" x14ac:dyDescent="0.2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2.75" x14ac:dyDescent="0.2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2.75" x14ac:dyDescent="0.2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2.75" x14ac:dyDescent="0.2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2.75" x14ac:dyDescent="0.2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2.75" x14ac:dyDescent="0.2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2.75" x14ac:dyDescent="0.2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2.75" x14ac:dyDescent="0.2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2.75" x14ac:dyDescent="0.2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2.75" x14ac:dyDescent="0.2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2.75" x14ac:dyDescent="0.2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2.75" x14ac:dyDescent="0.2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2.75" x14ac:dyDescent="0.2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2.75" x14ac:dyDescent="0.2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2.75" x14ac:dyDescent="0.2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2.75" x14ac:dyDescent="0.2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2.75" x14ac:dyDescent="0.2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2.75" x14ac:dyDescent="0.2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2.75" x14ac:dyDescent="0.2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2.75" x14ac:dyDescent="0.2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2.75" x14ac:dyDescent="0.2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2.75" x14ac:dyDescent="0.2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2.75" x14ac:dyDescent="0.2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2.75" x14ac:dyDescent="0.2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2.75" x14ac:dyDescent="0.2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2.75" x14ac:dyDescent="0.2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2.75" x14ac:dyDescent="0.2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2.75" x14ac:dyDescent="0.2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2.75" x14ac:dyDescent="0.2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2.75" x14ac:dyDescent="0.2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2.75" x14ac:dyDescent="0.2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2.75" x14ac:dyDescent="0.2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2.75" x14ac:dyDescent="0.2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2.75" x14ac:dyDescent="0.2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2.75" x14ac:dyDescent="0.2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2.75" x14ac:dyDescent="0.2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2.75" x14ac:dyDescent="0.2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2.75" x14ac:dyDescent="0.2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2.75" x14ac:dyDescent="0.2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2.75" x14ac:dyDescent="0.2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2.75" x14ac:dyDescent="0.2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2.75" x14ac:dyDescent="0.2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2.75" x14ac:dyDescent="0.2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2.75" x14ac:dyDescent="0.2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2.75" x14ac:dyDescent="0.2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2.75" x14ac:dyDescent="0.2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2.75" x14ac:dyDescent="0.2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2.75" x14ac:dyDescent="0.2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2.75" x14ac:dyDescent="0.2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2.75" x14ac:dyDescent="0.2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2.75" x14ac:dyDescent="0.2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2.75" x14ac:dyDescent="0.2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2.75" x14ac:dyDescent="0.2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2.75" x14ac:dyDescent="0.2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2.75" x14ac:dyDescent="0.2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2.75" x14ac:dyDescent="0.2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2.75" x14ac:dyDescent="0.2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2.75" x14ac:dyDescent="0.2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2.75" x14ac:dyDescent="0.2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2.75" x14ac:dyDescent="0.2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2.75" x14ac:dyDescent="0.2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2.75" x14ac:dyDescent="0.2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2.75" x14ac:dyDescent="0.2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2.75" x14ac:dyDescent="0.2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2.75" x14ac:dyDescent="0.2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2.75" x14ac:dyDescent="0.2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2.75" x14ac:dyDescent="0.2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2.75" x14ac:dyDescent="0.2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2.75" x14ac:dyDescent="0.2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2.75" x14ac:dyDescent="0.2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2.75" x14ac:dyDescent="0.2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2.75" x14ac:dyDescent="0.2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2.75" x14ac:dyDescent="0.2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2.75" x14ac:dyDescent="0.2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2.75" x14ac:dyDescent="0.2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2.75" x14ac:dyDescent="0.2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2.75" x14ac:dyDescent="0.2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2.75" x14ac:dyDescent="0.2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2.75" x14ac:dyDescent="0.2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2.75" x14ac:dyDescent="0.2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2.75" x14ac:dyDescent="0.2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2.75" x14ac:dyDescent="0.2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2.75" x14ac:dyDescent="0.2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2.75" x14ac:dyDescent="0.2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2.75" x14ac:dyDescent="0.2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2.75" x14ac:dyDescent="0.2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2.75" x14ac:dyDescent="0.2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2.75" x14ac:dyDescent="0.2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2.75" x14ac:dyDescent="0.2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2.75" x14ac:dyDescent="0.2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2.75" x14ac:dyDescent="0.2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2.75" x14ac:dyDescent="0.2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2.75" x14ac:dyDescent="0.2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2.75" x14ac:dyDescent="0.2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2.75" x14ac:dyDescent="0.2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2.75" x14ac:dyDescent="0.2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2.75" x14ac:dyDescent="0.2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2.75" x14ac:dyDescent="0.2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2.75" x14ac:dyDescent="0.2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2.75" x14ac:dyDescent="0.2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2.75" x14ac:dyDescent="0.2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2.75" x14ac:dyDescent="0.2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2.75" x14ac:dyDescent="0.2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2.75" x14ac:dyDescent="0.2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2.75" x14ac:dyDescent="0.2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2.75" x14ac:dyDescent="0.2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2.75" x14ac:dyDescent="0.2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2.75" x14ac:dyDescent="0.2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2.75" x14ac:dyDescent="0.2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2.75" x14ac:dyDescent="0.2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2.75" x14ac:dyDescent="0.2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2.75" x14ac:dyDescent="0.2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2.75" x14ac:dyDescent="0.2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2.75" x14ac:dyDescent="0.2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2.75" x14ac:dyDescent="0.2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2.75" x14ac:dyDescent="0.2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2.75" x14ac:dyDescent="0.2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2.75" x14ac:dyDescent="0.2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2.75" x14ac:dyDescent="0.2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2.75" x14ac:dyDescent="0.2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2.75" x14ac:dyDescent="0.2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2.75" x14ac:dyDescent="0.2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2.75" x14ac:dyDescent="0.2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2.75" x14ac:dyDescent="0.2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2.75" x14ac:dyDescent="0.2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2.75" x14ac:dyDescent="0.2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2.75" x14ac:dyDescent="0.2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2.75" x14ac:dyDescent="0.2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2.75" x14ac:dyDescent="0.2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2.75" x14ac:dyDescent="0.2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2.75" x14ac:dyDescent="0.2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2.75" x14ac:dyDescent="0.2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2.75" x14ac:dyDescent="0.2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2.75" x14ac:dyDescent="0.2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2.75" x14ac:dyDescent="0.2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2.75" x14ac:dyDescent="0.2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2.75" x14ac:dyDescent="0.2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2.75" x14ac:dyDescent="0.2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2.75" x14ac:dyDescent="0.2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2.75" x14ac:dyDescent="0.2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2.75" x14ac:dyDescent="0.2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2.75" x14ac:dyDescent="0.2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2.75" x14ac:dyDescent="0.2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2.75" x14ac:dyDescent="0.2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2.75" x14ac:dyDescent="0.2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2.75" x14ac:dyDescent="0.2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2.75" x14ac:dyDescent="0.2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2.75" x14ac:dyDescent="0.2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2.75" x14ac:dyDescent="0.2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2.75" x14ac:dyDescent="0.2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2.75" x14ac:dyDescent="0.2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2.75" x14ac:dyDescent="0.2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2.75" x14ac:dyDescent="0.2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2.75" x14ac:dyDescent="0.2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2.75" x14ac:dyDescent="0.2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2.75" x14ac:dyDescent="0.2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2.75" x14ac:dyDescent="0.2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2.75" x14ac:dyDescent="0.2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2.75" x14ac:dyDescent="0.2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2.75" x14ac:dyDescent="0.2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2.75" x14ac:dyDescent="0.2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2.75" x14ac:dyDescent="0.2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2.75" x14ac:dyDescent="0.2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2.75" x14ac:dyDescent="0.2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2.75" x14ac:dyDescent="0.2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2.75" x14ac:dyDescent="0.2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2.75" x14ac:dyDescent="0.2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2.75" x14ac:dyDescent="0.2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2.75" x14ac:dyDescent="0.2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2.75" x14ac:dyDescent="0.2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2.75" x14ac:dyDescent="0.2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2.75" x14ac:dyDescent="0.2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2.75" x14ac:dyDescent="0.2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2.75" x14ac:dyDescent="0.2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2.75" x14ac:dyDescent="0.2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2.75" x14ac:dyDescent="0.2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2.75" x14ac:dyDescent="0.2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2.75" x14ac:dyDescent="0.2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2.75" x14ac:dyDescent="0.2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2.75" x14ac:dyDescent="0.2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2.75" x14ac:dyDescent="0.2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2.75" x14ac:dyDescent="0.2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2.75" x14ac:dyDescent="0.2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2.75" x14ac:dyDescent="0.2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2.75" x14ac:dyDescent="0.2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2.75" x14ac:dyDescent="0.2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2.75" x14ac:dyDescent="0.2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2.75" x14ac:dyDescent="0.2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2.75" x14ac:dyDescent="0.2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2.75" x14ac:dyDescent="0.2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2.75" x14ac:dyDescent="0.2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2.75" x14ac:dyDescent="0.2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2.75" x14ac:dyDescent="0.2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2.75" x14ac:dyDescent="0.2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2.75" x14ac:dyDescent="0.2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2.75" x14ac:dyDescent="0.2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2.75" x14ac:dyDescent="0.2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2.75" x14ac:dyDescent="0.2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2.75" x14ac:dyDescent="0.2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2.75" x14ac:dyDescent="0.2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2.75" x14ac:dyDescent="0.2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2.75" x14ac:dyDescent="0.2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2.75" x14ac:dyDescent="0.2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2.75" x14ac:dyDescent="0.2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2.75" x14ac:dyDescent="0.2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2.75" x14ac:dyDescent="0.2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2.75" x14ac:dyDescent="0.2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2.75" x14ac:dyDescent="0.2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2.75" x14ac:dyDescent="0.2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2.75" x14ac:dyDescent="0.2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2.75" x14ac:dyDescent="0.2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2.75" x14ac:dyDescent="0.2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2.75" x14ac:dyDescent="0.2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2.75" x14ac:dyDescent="0.2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2.75" x14ac:dyDescent="0.2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2.75" x14ac:dyDescent="0.2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2.75" x14ac:dyDescent="0.2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2.75" x14ac:dyDescent="0.2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2.75" x14ac:dyDescent="0.2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2.75" x14ac:dyDescent="0.2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2.75" x14ac:dyDescent="0.2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2.75" x14ac:dyDescent="0.2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2.75" x14ac:dyDescent="0.2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2.75" x14ac:dyDescent="0.2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2.75" x14ac:dyDescent="0.2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2.75" x14ac:dyDescent="0.2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2.75" x14ac:dyDescent="0.2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2.75" x14ac:dyDescent="0.2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2.75" x14ac:dyDescent="0.2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2.75" x14ac:dyDescent="0.2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2.75" x14ac:dyDescent="0.2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2.75" x14ac:dyDescent="0.2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2.75" x14ac:dyDescent="0.2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2.75" x14ac:dyDescent="0.2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2.75" x14ac:dyDescent="0.2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2.75" x14ac:dyDescent="0.2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2.75" x14ac:dyDescent="0.2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2.75" x14ac:dyDescent="0.2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2.75" x14ac:dyDescent="0.2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2.75" x14ac:dyDescent="0.2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2.75" x14ac:dyDescent="0.2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2.75" x14ac:dyDescent="0.2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2.75" x14ac:dyDescent="0.2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2.75" x14ac:dyDescent="0.2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2.75" x14ac:dyDescent="0.2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2.75" x14ac:dyDescent="0.2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2.75" x14ac:dyDescent="0.2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2.75" x14ac:dyDescent="0.2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2.75" x14ac:dyDescent="0.2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2.75" x14ac:dyDescent="0.2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2.75" x14ac:dyDescent="0.2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2.75" x14ac:dyDescent="0.2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2.75" x14ac:dyDescent="0.2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2.75" x14ac:dyDescent="0.2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2.75" x14ac:dyDescent="0.2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2.75" x14ac:dyDescent="0.2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2.75" x14ac:dyDescent="0.2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2.75" x14ac:dyDescent="0.2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2.75" x14ac:dyDescent="0.2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2.75" x14ac:dyDescent="0.2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2.75" x14ac:dyDescent="0.2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2.75" x14ac:dyDescent="0.2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2.75" x14ac:dyDescent="0.2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2.75" x14ac:dyDescent="0.2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2.75" x14ac:dyDescent="0.2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2.75" x14ac:dyDescent="0.2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2.75" x14ac:dyDescent="0.2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2.75" x14ac:dyDescent="0.2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2.75" x14ac:dyDescent="0.2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2.75" x14ac:dyDescent="0.2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2.75" x14ac:dyDescent="0.2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2.75" x14ac:dyDescent="0.2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2.75" x14ac:dyDescent="0.2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2.75" x14ac:dyDescent="0.2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2.75" x14ac:dyDescent="0.2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2.75" x14ac:dyDescent="0.2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2.75" x14ac:dyDescent="0.2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2.75" x14ac:dyDescent="0.2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2.75" x14ac:dyDescent="0.2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2.75" x14ac:dyDescent="0.2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2.75" x14ac:dyDescent="0.2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2.75" x14ac:dyDescent="0.2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2.75" x14ac:dyDescent="0.2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2.75" x14ac:dyDescent="0.2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2.75" x14ac:dyDescent="0.2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2.75" x14ac:dyDescent="0.2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2.75" x14ac:dyDescent="0.2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2.75" x14ac:dyDescent="0.2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2.75" x14ac:dyDescent="0.2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2.75" x14ac:dyDescent="0.2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2.75" x14ac:dyDescent="0.2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2.75" x14ac:dyDescent="0.2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2.75" x14ac:dyDescent="0.2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2.75" x14ac:dyDescent="0.2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2.75" x14ac:dyDescent="0.2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2.75" x14ac:dyDescent="0.2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2.75" x14ac:dyDescent="0.2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2.75" x14ac:dyDescent="0.2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2.75" x14ac:dyDescent="0.2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2.75" x14ac:dyDescent="0.2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2.75" x14ac:dyDescent="0.2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2.75" x14ac:dyDescent="0.2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2.75" x14ac:dyDescent="0.2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2.75" x14ac:dyDescent="0.2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2.75" x14ac:dyDescent="0.2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2.75" x14ac:dyDescent="0.2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2.75" x14ac:dyDescent="0.2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2.75" x14ac:dyDescent="0.2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2.75" x14ac:dyDescent="0.2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2.75" x14ac:dyDescent="0.2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2.75" x14ac:dyDescent="0.2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2.75" x14ac:dyDescent="0.2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2.75" x14ac:dyDescent="0.2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2.75" x14ac:dyDescent="0.2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2.75" x14ac:dyDescent="0.2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2.75" x14ac:dyDescent="0.2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2.75" x14ac:dyDescent="0.2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2.75" x14ac:dyDescent="0.2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2.75" x14ac:dyDescent="0.2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2.75" x14ac:dyDescent="0.2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2.75" x14ac:dyDescent="0.2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2.75" x14ac:dyDescent="0.2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2.75" x14ac:dyDescent="0.2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2.75" x14ac:dyDescent="0.2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2.75" x14ac:dyDescent="0.2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2.75" x14ac:dyDescent="0.2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2.75" x14ac:dyDescent="0.2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2.75" x14ac:dyDescent="0.2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2.75" x14ac:dyDescent="0.2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2.75" x14ac:dyDescent="0.2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2.75" x14ac:dyDescent="0.2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2.75" x14ac:dyDescent="0.2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2.75" x14ac:dyDescent="0.2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2.75" x14ac:dyDescent="0.2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2.75" x14ac:dyDescent="0.2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2.75" x14ac:dyDescent="0.2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2.75" x14ac:dyDescent="0.2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2.75" x14ac:dyDescent="0.2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2.75" x14ac:dyDescent="0.2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2.75" x14ac:dyDescent="0.2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2.75" x14ac:dyDescent="0.2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2.75" x14ac:dyDescent="0.2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2.75" x14ac:dyDescent="0.2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2.75" x14ac:dyDescent="0.2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2.75" x14ac:dyDescent="0.2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2.75" x14ac:dyDescent="0.2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2.75" x14ac:dyDescent="0.2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2.75" x14ac:dyDescent="0.2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2.75" x14ac:dyDescent="0.2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2.75" x14ac:dyDescent="0.2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2.75" x14ac:dyDescent="0.2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2.75" x14ac:dyDescent="0.2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2.75" x14ac:dyDescent="0.2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2.75" x14ac:dyDescent="0.2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2.75" x14ac:dyDescent="0.2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2.75" x14ac:dyDescent="0.2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2.75" x14ac:dyDescent="0.2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2.75" x14ac:dyDescent="0.2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2.75" x14ac:dyDescent="0.2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2.75" x14ac:dyDescent="0.2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2.75" x14ac:dyDescent="0.2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2.75" x14ac:dyDescent="0.2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2.75" x14ac:dyDescent="0.2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2.75" x14ac:dyDescent="0.2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2.75" x14ac:dyDescent="0.2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2.75" x14ac:dyDescent="0.2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2.75" x14ac:dyDescent="0.2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2.75" x14ac:dyDescent="0.2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2.75" x14ac:dyDescent="0.2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2.75" x14ac:dyDescent="0.2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2.75" x14ac:dyDescent="0.2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2.75" x14ac:dyDescent="0.2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2.75" x14ac:dyDescent="0.2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2.75" x14ac:dyDescent="0.2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2.75" x14ac:dyDescent="0.2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2.75" x14ac:dyDescent="0.2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2.75" x14ac:dyDescent="0.2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2.75" x14ac:dyDescent="0.2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2.75" x14ac:dyDescent="0.2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2.75" x14ac:dyDescent="0.2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2.75" x14ac:dyDescent="0.2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2.75" x14ac:dyDescent="0.2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2.75" x14ac:dyDescent="0.2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2.75" x14ac:dyDescent="0.2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2.75" x14ac:dyDescent="0.2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2.75" x14ac:dyDescent="0.2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2.75" x14ac:dyDescent="0.2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2.75" x14ac:dyDescent="0.2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2.75" x14ac:dyDescent="0.2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2.75" x14ac:dyDescent="0.2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2.75" x14ac:dyDescent="0.2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2.75" x14ac:dyDescent="0.2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2.75" x14ac:dyDescent="0.2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2.75" x14ac:dyDescent="0.2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2.75" x14ac:dyDescent="0.2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2.75" x14ac:dyDescent="0.2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2.75" x14ac:dyDescent="0.2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2.75" x14ac:dyDescent="0.2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2.75" x14ac:dyDescent="0.2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2.75" x14ac:dyDescent="0.2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2.75" x14ac:dyDescent="0.2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2.75" x14ac:dyDescent="0.2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2.75" x14ac:dyDescent="0.2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2.75" x14ac:dyDescent="0.2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2.75" x14ac:dyDescent="0.2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2.75" x14ac:dyDescent="0.2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2.75" x14ac:dyDescent="0.2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2.75" x14ac:dyDescent="0.2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2.75" x14ac:dyDescent="0.2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2.75" x14ac:dyDescent="0.2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2.75" x14ac:dyDescent="0.2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2.75" x14ac:dyDescent="0.2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2.75" x14ac:dyDescent="0.2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2.75" x14ac:dyDescent="0.2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2.75" x14ac:dyDescent="0.2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2.75" x14ac:dyDescent="0.2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2.75" x14ac:dyDescent="0.2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2.75" x14ac:dyDescent="0.2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2.75" x14ac:dyDescent="0.2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2.75" x14ac:dyDescent="0.2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2.75" x14ac:dyDescent="0.2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2.75" x14ac:dyDescent="0.2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2.75" x14ac:dyDescent="0.2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2.75" x14ac:dyDescent="0.2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2.75" x14ac:dyDescent="0.2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2.75" x14ac:dyDescent="0.2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2.75" x14ac:dyDescent="0.2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2.75" x14ac:dyDescent="0.2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2.75" x14ac:dyDescent="0.2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2.75" x14ac:dyDescent="0.2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2.75" x14ac:dyDescent="0.2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2.75" x14ac:dyDescent="0.2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2.75" x14ac:dyDescent="0.2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2.75" x14ac:dyDescent="0.2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2.75" x14ac:dyDescent="0.2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2.75" x14ac:dyDescent="0.2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2.75" x14ac:dyDescent="0.2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2.75" x14ac:dyDescent="0.2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2.75" x14ac:dyDescent="0.2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2.75" x14ac:dyDescent="0.2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2.75" x14ac:dyDescent="0.2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2.75" x14ac:dyDescent="0.2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2.75" x14ac:dyDescent="0.2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2.75" x14ac:dyDescent="0.2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2.75" x14ac:dyDescent="0.2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2.75" x14ac:dyDescent="0.2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2.75" x14ac:dyDescent="0.2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2.75" x14ac:dyDescent="0.2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2.75" x14ac:dyDescent="0.2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2.75" x14ac:dyDescent="0.2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2.75" x14ac:dyDescent="0.2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2.75" x14ac:dyDescent="0.2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2.75" x14ac:dyDescent="0.2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2.75" x14ac:dyDescent="0.2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2.75" x14ac:dyDescent="0.2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2.75" x14ac:dyDescent="0.2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2.75" x14ac:dyDescent="0.2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2.75" x14ac:dyDescent="0.2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2.75" x14ac:dyDescent="0.2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2.75" x14ac:dyDescent="0.2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2.75" x14ac:dyDescent="0.2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2.75" x14ac:dyDescent="0.2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2.75" x14ac:dyDescent="0.2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2.75" x14ac:dyDescent="0.2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2.75" x14ac:dyDescent="0.2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2.75" x14ac:dyDescent="0.2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2.75" x14ac:dyDescent="0.2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2.75" x14ac:dyDescent="0.2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2.75" x14ac:dyDescent="0.2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2.75" x14ac:dyDescent="0.2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2.75" x14ac:dyDescent="0.2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2.75" x14ac:dyDescent="0.2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2.75" x14ac:dyDescent="0.2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2.75" x14ac:dyDescent="0.2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2.75" x14ac:dyDescent="0.2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2.75" x14ac:dyDescent="0.2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2.75" x14ac:dyDescent="0.2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2.75" x14ac:dyDescent="0.2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2.75" x14ac:dyDescent="0.2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2.75" x14ac:dyDescent="0.2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2.75" x14ac:dyDescent="0.2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2.75" x14ac:dyDescent="0.2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2.75" x14ac:dyDescent="0.2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2.75" x14ac:dyDescent="0.2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2.75" x14ac:dyDescent="0.2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2.75" x14ac:dyDescent="0.2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2.75" x14ac:dyDescent="0.2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2.75" x14ac:dyDescent="0.2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2.75" x14ac:dyDescent="0.2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2.75" x14ac:dyDescent="0.2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2.75" x14ac:dyDescent="0.2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2.75" x14ac:dyDescent="0.2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2.75" x14ac:dyDescent="0.2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2.75" x14ac:dyDescent="0.2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2.75" x14ac:dyDescent="0.2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2.75" x14ac:dyDescent="0.2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2.75" x14ac:dyDescent="0.2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2.75" x14ac:dyDescent="0.2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2.75" x14ac:dyDescent="0.2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2.75" x14ac:dyDescent="0.2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2.75" x14ac:dyDescent="0.2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2.75" x14ac:dyDescent="0.2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2.75" x14ac:dyDescent="0.2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2.75" x14ac:dyDescent="0.2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2.75" x14ac:dyDescent="0.2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2.75" x14ac:dyDescent="0.2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2.75" x14ac:dyDescent="0.2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2.75" x14ac:dyDescent="0.2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2.75" x14ac:dyDescent="0.2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2.75" x14ac:dyDescent="0.2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2.75" x14ac:dyDescent="0.2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2.75" x14ac:dyDescent="0.2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2.75" x14ac:dyDescent="0.2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2.75" x14ac:dyDescent="0.2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2.75" x14ac:dyDescent="0.2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2.75" x14ac:dyDescent="0.2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2.75" x14ac:dyDescent="0.2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2.75" x14ac:dyDescent="0.2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2.75" x14ac:dyDescent="0.2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2.75" x14ac:dyDescent="0.2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2.75" x14ac:dyDescent="0.2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2.75" x14ac:dyDescent="0.2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2.75" x14ac:dyDescent="0.2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2.75" x14ac:dyDescent="0.2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2.75" x14ac:dyDescent="0.2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2.75" x14ac:dyDescent="0.2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2.75" x14ac:dyDescent="0.2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2.75" x14ac:dyDescent="0.2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2.75" x14ac:dyDescent="0.2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2.75" x14ac:dyDescent="0.2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2.75" x14ac:dyDescent="0.2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2.75" x14ac:dyDescent="0.2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2.75" x14ac:dyDescent="0.2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2.75" x14ac:dyDescent="0.2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2.75" x14ac:dyDescent="0.2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2.75" x14ac:dyDescent="0.2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2.75" x14ac:dyDescent="0.2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2.75" x14ac:dyDescent="0.2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2.75" x14ac:dyDescent="0.2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2.75" x14ac:dyDescent="0.2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2.75" x14ac:dyDescent="0.2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2.75" x14ac:dyDescent="0.2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2.75" x14ac:dyDescent="0.2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2.75" x14ac:dyDescent="0.2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2.75" x14ac:dyDescent="0.2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2.75" x14ac:dyDescent="0.2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2.75" x14ac:dyDescent="0.2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2.75" x14ac:dyDescent="0.2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2.75" x14ac:dyDescent="0.2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2.75" x14ac:dyDescent="0.2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2.75" x14ac:dyDescent="0.2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2.75" x14ac:dyDescent="0.2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2.75" x14ac:dyDescent="0.2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2.75" x14ac:dyDescent="0.2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2.75" x14ac:dyDescent="0.2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2.75" x14ac:dyDescent="0.2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2.75" x14ac:dyDescent="0.2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2.75" x14ac:dyDescent="0.2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2.75" x14ac:dyDescent="0.2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2.75" x14ac:dyDescent="0.2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2.75" x14ac:dyDescent="0.2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2.75" x14ac:dyDescent="0.2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2.75" x14ac:dyDescent="0.2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2.75" x14ac:dyDescent="0.2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2.75" x14ac:dyDescent="0.2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2.75" x14ac:dyDescent="0.2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2.75" x14ac:dyDescent="0.2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2.75" x14ac:dyDescent="0.2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2.75" x14ac:dyDescent="0.2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2.75" x14ac:dyDescent="0.2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2.75" x14ac:dyDescent="0.2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2.75" x14ac:dyDescent="0.2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2.75" x14ac:dyDescent="0.2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2.75" x14ac:dyDescent="0.2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2.75" x14ac:dyDescent="0.2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2.75" x14ac:dyDescent="0.2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2.75" x14ac:dyDescent="0.2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2.75" x14ac:dyDescent="0.2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2.75" x14ac:dyDescent="0.2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2.75" x14ac:dyDescent="0.2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2.75" x14ac:dyDescent="0.2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2.75" x14ac:dyDescent="0.2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2.75" x14ac:dyDescent="0.2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2.75" x14ac:dyDescent="0.2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2.75" x14ac:dyDescent="0.2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2.75" x14ac:dyDescent="0.2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2.75" x14ac:dyDescent="0.2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2.75" x14ac:dyDescent="0.2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2.75" x14ac:dyDescent="0.2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2.75" x14ac:dyDescent="0.2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2.75" x14ac:dyDescent="0.2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2.75" x14ac:dyDescent="0.2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2.75" x14ac:dyDescent="0.2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2.75" x14ac:dyDescent="0.2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2.75" x14ac:dyDescent="0.2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2.75" x14ac:dyDescent="0.2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2.75" x14ac:dyDescent="0.2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2.75" x14ac:dyDescent="0.2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2.75" x14ac:dyDescent="0.2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2.75" x14ac:dyDescent="0.2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2.75" x14ac:dyDescent="0.2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2.75" x14ac:dyDescent="0.2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2.75" x14ac:dyDescent="0.2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2.75" x14ac:dyDescent="0.2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2.75" x14ac:dyDescent="0.2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2.75" x14ac:dyDescent="0.2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2.75" x14ac:dyDescent="0.2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2.75" x14ac:dyDescent="0.2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2.75" x14ac:dyDescent="0.2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2.75" x14ac:dyDescent="0.2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2.75" x14ac:dyDescent="0.2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2.75" x14ac:dyDescent="0.2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2.75" x14ac:dyDescent="0.2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2.75" x14ac:dyDescent="0.2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2.75" x14ac:dyDescent="0.2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2.75" x14ac:dyDescent="0.2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2.75" x14ac:dyDescent="0.2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2.75" x14ac:dyDescent="0.2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2.75" x14ac:dyDescent="0.2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2.75" x14ac:dyDescent="0.2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2.75" x14ac:dyDescent="0.2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2.75" x14ac:dyDescent="0.2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2.75" x14ac:dyDescent="0.2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2.75" x14ac:dyDescent="0.2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2.75" x14ac:dyDescent="0.2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2.75" x14ac:dyDescent="0.2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2.75" x14ac:dyDescent="0.2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2.75" x14ac:dyDescent="0.2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2.75" x14ac:dyDescent="0.2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2.75" x14ac:dyDescent="0.2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2.75" x14ac:dyDescent="0.2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2.75" x14ac:dyDescent="0.2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2.75" x14ac:dyDescent="0.2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2.75" x14ac:dyDescent="0.2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2.75" x14ac:dyDescent="0.2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2.75" x14ac:dyDescent="0.2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2.75" x14ac:dyDescent="0.2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2.75" x14ac:dyDescent="0.2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2.75" x14ac:dyDescent="0.2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2.75" x14ac:dyDescent="0.2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2.75" x14ac:dyDescent="0.2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2.75" x14ac:dyDescent="0.2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2.75" x14ac:dyDescent="0.2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2.75" x14ac:dyDescent="0.2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2.75" x14ac:dyDescent="0.2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2.75" x14ac:dyDescent="0.2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2.75" x14ac:dyDescent="0.2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2.75" x14ac:dyDescent="0.2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2.75" x14ac:dyDescent="0.2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2.75" x14ac:dyDescent="0.2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2.75" x14ac:dyDescent="0.2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2.75" x14ac:dyDescent="0.2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2.75" x14ac:dyDescent="0.2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2.75" x14ac:dyDescent="0.2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2.75" x14ac:dyDescent="0.2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2.75" x14ac:dyDescent="0.2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2.75" x14ac:dyDescent="0.2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2.75" x14ac:dyDescent="0.2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2.75" x14ac:dyDescent="0.2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2.75" x14ac:dyDescent="0.2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2.75" x14ac:dyDescent="0.2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2.75" x14ac:dyDescent="0.2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2.75" x14ac:dyDescent="0.2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2.75" x14ac:dyDescent="0.2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2.75" x14ac:dyDescent="0.2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2.75" x14ac:dyDescent="0.2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2.75" x14ac:dyDescent="0.2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2.75" x14ac:dyDescent="0.2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2.75" x14ac:dyDescent="0.2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2.75" x14ac:dyDescent="0.2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2.75" x14ac:dyDescent="0.2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2.75" x14ac:dyDescent="0.2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2.75" x14ac:dyDescent="0.2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2.75" x14ac:dyDescent="0.2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2.75" x14ac:dyDescent="0.2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2.75" x14ac:dyDescent="0.2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2.75" x14ac:dyDescent="0.2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2.75" x14ac:dyDescent="0.2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2.75" x14ac:dyDescent="0.2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2.75" x14ac:dyDescent="0.2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2.75" x14ac:dyDescent="0.2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2.75" x14ac:dyDescent="0.2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2.75" x14ac:dyDescent="0.2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2.75" x14ac:dyDescent="0.2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2.75" x14ac:dyDescent="0.2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2.75" x14ac:dyDescent="0.2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2.75" x14ac:dyDescent="0.2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2.75" x14ac:dyDescent="0.2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2.75" x14ac:dyDescent="0.2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2.75" x14ac:dyDescent="0.2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2.75" x14ac:dyDescent="0.2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2.75" x14ac:dyDescent="0.2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2.75" x14ac:dyDescent="0.2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2.75" x14ac:dyDescent="0.2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2.75" x14ac:dyDescent="0.2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2.75" x14ac:dyDescent="0.2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2.75" x14ac:dyDescent="0.2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2.75" x14ac:dyDescent="0.2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2.75" x14ac:dyDescent="0.2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2.75" x14ac:dyDescent="0.2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2.75" x14ac:dyDescent="0.2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2.75" x14ac:dyDescent="0.2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2.75" x14ac:dyDescent="0.2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2.75" x14ac:dyDescent="0.2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2.75" x14ac:dyDescent="0.2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2.75" x14ac:dyDescent="0.2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2.75" x14ac:dyDescent="0.2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2.75" x14ac:dyDescent="0.2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2.75" x14ac:dyDescent="0.2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2.75" x14ac:dyDescent="0.2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2.75" x14ac:dyDescent="0.2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2.75" x14ac:dyDescent="0.2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2.75" x14ac:dyDescent="0.2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2.75" x14ac:dyDescent="0.2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2.75" x14ac:dyDescent="0.2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2.75" x14ac:dyDescent="0.2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2.75" x14ac:dyDescent="0.2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2.75" x14ac:dyDescent="0.2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2.75" x14ac:dyDescent="0.2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2.75" x14ac:dyDescent="0.2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2.75" x14ac:dyDescent="0.2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2.75" x14ac:dyDescent="0.2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2.75" x14ac:dyDescent="0.2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2.75" x14ac:dyDescent="0.2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2.75" x14ac:dyDescent="0.2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2.75" x14ac:dyDescent="0.2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2.75" x14ac:dyDescent="0.2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2.75" x14ac:dyDescent="0.2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2.75" x14ac:dyDescent="0.2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2.75" x14ac:dyDescent="0.2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2.75" x14ac:dyDescent="0.2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2.75" x14ac:dyDescent="0.2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2.75" x14ac:dyDescent="0.2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2.75" x14ac:dyDescent="0.2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2.75" x14ac:dyDescent="0.2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2.75" x14ac:dyDescent="0.2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2.75" x14ac:dyDescent="0.2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2.75" x14ac:dyDescent="0.2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2.75" x14ac:dyDescent="0.2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2.75" x14ac:dyDescent="0.2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2.75" x14ac:dyDescent="0.2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2.75" x14ac:dyDescent="0.2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2.75" x14ac:dyDescent="0.2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2.75" x14ac:dyDescent="0.2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2.75" x14ac:dyDescent="0.2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2.75" x14ac:dyDescent="0.2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2.75" x14ac:dyDescent="0.2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2.75" x14ac:dyDescent="0.2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2.75" x14ac:dyDescent="0.2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2.75" x14ac:dyDescent="0.2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2.75" x14ac:dyDescent="0.2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2.75" x14ac:dyDescent="0.2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2.75" x14ac:dyDescent="0.2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2.75" x14ac:dyDescent="0.2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2.75" x14ac:dyDescent="0.2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2.75" x14ac:dyDescent="0.2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2.75" x14ac:dyDescent="0.2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2.75" x14ac:dyDescent="0.2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2.75" x14ac:dyDescent="0.2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2.75" x14ac:dyDescent="0.2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2.75" x14ac:dyDescent="0.2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2.75" x14ac:dyDescent="0.2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2.75" x14ac:dyDescent="0.2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2.75" x14ac:dyDescent="0.2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2.75" x14ac:dyDescent="0.2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2.75" x14ac:dyDescent="0.2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2.75" x14ac:dyDescent="0.2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2.75" x14ac:dyDescent="0.2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2.75" x14ac:dyDescent="0.2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2.75" x14ac:dyDescent="0.2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2.75" x14ac:dyDescent="0.2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2.75" x14ac:dyDescent="0.2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2.75" x14ac:dyDescent="0.2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2.75" x14ac:dyDescent="0.2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2.75" x14ac:dyDescent="0.2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2.75" x14ac:dyDescent="0.2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2.75" x14ac:dyDescent="0.2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2.75" x14ac:dyDescent="0.2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2.75" x14ac:dyDescent="0.2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2.75" x14ac:dyDescent="0.2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2.75" x14ac:dyDescent="0.2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2.75" x14ac:dyDescent="0.2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2.75" x14ac:dyDescent="0.2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2.75" x14ac:dyDescent="0.2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2.75" x14ac:dyDescent="0.2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2.75" x14ac:dyDescent="0.2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2.75" x14ac:dyDescent="0.2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2.75" x14ac:dyDescent="0.2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2.75" x14ac:dyDescent="0.2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2.75" x14ac:dyDescent="0.2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2.75" x14ac:dyDescent="0.2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2.75" x14ac:dyDescent="0.2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2.75" x14ac:dyDescent="0.2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2.75" x14ac:dyDescent="0.2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2.75" x14ac:dyDescent="0.2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2.75" x14ac:dyDescent="0.2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2.75" x14ac:dyDescent="0.2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2.75" x14ac:dyDescent="0.2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2.75" x14ac:dyDescent="0.2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2.75" x14ac:dyDescent="0.2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2.75" x14ac:dyDescent="0.2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2.75" x14ac:dyDescent="0.2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2.75" x14ac:dyDescent="0.2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2.75" x14ac:dyDescent="0.2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2.75" x14ac:dyDescent="0.2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2.75" x14ac:dyDescent="0.2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2.75" x14ac:dyDescent="0.2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2.75" x14ac:dyDescent="0.2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2.75" x14ac:dyDescent="0.2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2.75" x14ac:dyDescent="0.2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2.75" x14ac:dyDescent="0.2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2.75" x14ac:dyDescent="0.2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2.75" x14ac:dyDescent="0.2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2.75" x14ac:dyDescent="0.2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2.75" x14ac:dyDescent="0.2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2.75" x14ac:dyDescent="0.2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2.75" x14ac:dyDescent="0.2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2.75" x14ac:dyDescent="0.2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2.75" x14ac:dyDescent="0.2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2.75" x14ac:dyDescent="0.2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2.75" x14ac:dyDescent="0.2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2.75" x14ac:dyDescent="0.2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2.75" x14ac:dyDescent="0.2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2.75" x14ac:dyDescent="0.2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2.75" x14ac:dyDescent="0.2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2.75" x14ac:dyDescent="0.2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2.75" x14ac:dyDescent="0.2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2.75" x14ac:dyDescent="0.2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2.75" x14ac:dyDescent="0.2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2.75" x14ac:dyDescent="0.2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2.75" x14ac:dyDescent="0.2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2.75" x14ac:dyDescent="0.2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2.75" x14ac:dyDescent="0.2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2.75" x14ac:dyDescent="0.2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2.75" x14ac:dyDescent="0.2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2.75" x14ac:dyDescent="0.2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2.75" x14ac:dyDescent="0.2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2.75" x14ac:dyDescent="0.2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2.75" x14ac:dyDescent="0.2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2.75" x14ac:dyDescent="0.2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2.75" x14ac:dyDescent="0.2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2.75" x14ac:dyDescent="0.2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2.75" x14ac:dyDescent="0.2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2.75" x14ac:dyDescent="0.2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2.75" x14ac:dyDescent="0.2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2.75" x14ac:dyDescent="0.2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2.75" x14ac:dyDescent="0.2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2.75" x14ac:dyDescent="0.2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2.75" x14ac:dyDescent="0.2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2.75" x14ac:dyDescent="0.2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2.75" x14ac:dyDescent="0.2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2.75" x14ac:dyDescent="0.2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2.75" x14ac:dyDescent="0.2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2.75" x14ac:dyDescent="0.2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2.75" x14ac:dyDescent="0.2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2.75" x14ac:dyDescent="0.2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2.75" x14ac:dyDescent="0.2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2.75" x14ac:dyDescent="0.2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2.75" x14ac:dyDescent="0.2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2.75" x14ac:dyDescent="0.2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2.75" x14ac:dyDescent="0.2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2.75" x14ac:dyDescent="0.2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2.75" x14ac:dyDescent="0.2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2.75" x14ac:dyDescent="0.2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2.75" x14ac:dyDescent="0.2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2.75" x14ac:dyDescent="0.2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2.75" x14ac:dyDescent="0.2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2.75" x14ac:dyDescent="0.2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2.75" x14ac:dyDescent="0.2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2.75" x14ac:dyDescent="0.2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2.75" x14ac:dyDescent="0.2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2.75" x14ac:dyDescent="0.2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2.75" x14ac:dyDescent="0.2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2.75" x14ac:dyDescent="0.2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2.75" x14ac:dyDescent="0.2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2.75" x14ac:dyDescent="0.2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2.75" x14ac:dyDescent="0.2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2.75" x14ac:dyDescent="0.2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2.75" x14ac:dyDescent="0.2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2.75" x14ac:dyDescent="0.2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2.75" x14ac:dyDescent="0.2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2.75" x14ac:dyDescent="0.2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2.75" x14ac:dyDescent="0.2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2.75" x14ac:dyDescent="0.2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2.75" x14ac:dyDescent="0.2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2.75" x14ac:dyDescent="0.2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2.75" x14ac:dyDescent="0.2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2.75" x14ac:dyDescent="0.2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2.75" x14ac:dyDescent="0.2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2.75" x14ac:dyDescent="0.2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2.75" x14ac:dyDescent="0.2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2.75" x14ac:dyDescent="0.2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2.75" x14ac:dyDescent="0.2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2.75" x14ac:dyDescent="0.2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2.75" x14ac:dyDescent="0.2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2.75" x14ac:dyDescent="0.2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2.75" x14ac:dyDescent="0.2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2.75" x14ac:dyDescent="0.2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2.75" x14ac:dyDescent="0.2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2.75" x14ac:dyDescent="0.2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2.75" x14ac:dyDescent="0.2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2.75" x14ac:dyDescent="0.2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2.75" x14ac:dyDescent="0.2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2.75" x14ac:dyDescent="0.2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2.75" x14ac:dyDescent="0.2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2.75" x14ac:dyDescent="0.2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2.75" x14ac:dyDescent="0.2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2.75" x14ac:dyDescent="0.2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2.75" x14ac:dyDescent="0.2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2.75" x14ac:dyDescent="0.2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2.75" x14ac:dyDescent="0.2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2.75" x14ac:dyDescent="0.2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2.75" x14ac:dyDescent="0.2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2.75" x14ac:dyDescent="0.2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2.75" x14ac:dyDescent="0.2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2.75" x14ac:dyDescent="0.2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2.75" x14ac:dyDescent="0.2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2.75" x14ac:dyDescent="0.2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2.75" x14ac:dyDescent="0.2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2.75" x14ac:dyDescent="0.2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2.75" x14ac:dyDescent="0.2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2.75" x14ac:dyDescent="0.2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2.75" x14ac:dyDescent="0.2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2.75" x14ac:dyDescent="0.2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2.75" x14ac:dyDescent="0.2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2.75" x14ac:dyDescent="0.2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2.75" x14ac:dyDescent="0.2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2.75" x14ac:dyDescent="0.2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2.75" x14ac:dyDescent="0.2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2.75" x14ac:dyDescent="0.2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2.75" x14ac:dyDescent="0.2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2.75" x14ac:dyDescent="0.2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2.75" x14ac:dyDescent="0.2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2.75" x14ac:dyDescent="0.2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2.75" x14ac:dyDescent="0.2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2.75" x14ac:dyDescent="0.2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2.75" x14ac:dyDescent="0.2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2.75" x14ac:dyDescent="0.2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2.75" x14ac:dyDescent="0.2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2.75" x14ac:dyDescent="0.2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2.75" x14ac:dyDescent="0.2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2.75" x14ac:dyDescent="0.2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2.75" x14ac:dyDescent="0.2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2.75" x14ac:dyDescent="0.2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2.75" x14ac:dyDescent="0.2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2.75" x14ac:dyDescent="0.2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2.75" x14ac:dyDescent="0.2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2.75" x14ac:dyDescent="0.2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2.75" x14ac:dyDescent="0.2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2.75" x14ac:dyDescent="0.2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2.75" x14ac:dyDescent="0.2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2.75" x14ac:dyDescent="0.2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2.75" x14ac:dyDescent="0.2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2.75" x14ac:dyDescent="0.2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2.75" x14ac:dyDescent="0.2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2.75" x14ac:dyDescent="0.2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2.75" x14ac:dyDescent="0.2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2.75" x14ac:dyDescent="0.2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2.75" x14ac:dyDescent="0.2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2.75" x14ac:dyDescent="0.2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2.75" x14ac:dyDescent="0.2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2.75" x14ac:dyDescent="0.2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2.75" x14ac:dyDescent="0.2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2.75" x14ac:dyDescent="0.2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2.75" x14ac:dyDescent="0.2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2.75" x14ac:dyDescent="0.2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2.75" x14ac:dyDescent="0.2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2.75" x14ac:dyDescent="0.2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2.75" x14ac:dyDescent="0.2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2.75" x14ac:dyDescent="0.2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2.75" x14ac:dyDescent="0.2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2.75" x14ac:dyDescent="0.2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2.75" x14ac:dyDescent="0.2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2.75" x14ac:dyDescent="0.2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2.75" x14ac:dyDescent="0.2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2.75" x14ac:dyDescent="0.2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2.75" x14ac:dyDescent="0.2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2.75" x14ac:dyDescent="0.2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2.75" x14ac:dyDescent="0.2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2.75" x14ac:dyDescent="0.2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2.75" x14ac:dyDescent="0.2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2.75" x14ac:dyDescent="0.2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2.75" x14ac:dyDescent="0.2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2.75" x14ac:dyDescent="0.2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2.75" x14ac:dyDescent="0.2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2.75" x14ac:dyDescent="0.2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2.75" x14ac:dyDescent="0.2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2.75" x14ac:dyDescent="0.2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2.75" x14ac:dyDescent="0.2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2.75" x14ac:dyDescent="0.2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2.75" x14ac:dyDescent="0.2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2.75" x14ac:dyDescent="0.2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2.75" x14ac:dyDescent="0.2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2.75" x14ac:dyDescent="0.2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2.75" x14ac:dyDescent="0.2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2.75" x14ac:dyDescent="0.2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2.75" x14ac:dyDescent="0.2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2.75" x14ac:dyDescent="0.2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2.75" x14ac:dyDescent="0.2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2.75" x14ac:dyDescent="0.2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2.75" x14ac:dyDescent="0.2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2.75" x14ac:dyDescent="0.2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2.75" x14ac:dyDescent="0.2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2.75" x14ac:dyDescent="0.2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2.75" x14ac:dyDescent="0.2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2.75" x14ac:dyDescent="0.2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2.75" x14ac:dyDescent="0.2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2.75" x14ac:dyDescent="0.2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2.75" x14ac:dyDescent="0.2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2.75" x14ac:dyDescent="0.2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2.75" x14ac:dyDescent="0.2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2.75" x14ac:dyDescent="0.2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2.75" x14ac:dyDescent="0.2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2.75" x14ac:dyDescent="0.2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2.75" x14ac:dyDescent="0.2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2.75" x14ac:dyDescent="0.2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2.75" x14ac:dyDescent="0.2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2.75" x14ac:dyDescent="0.2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2.75" x14ac:dyDescent="0.2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2.75" x14ac:dyDescent="0.2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2.75" x14ac:dyDescent="0.2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2.75" x14ac:dyDescent="0.2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2.75" x14ac:dyDescent="0.2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2.75" x14ac:dyDescent="0.2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2.75" x14ac:dyDescent="0.2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2.75" x14ac:dyDescent="0.2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2.75" x14ac:dyDescent="0.2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2.75" x14ac:dyDescent="0.2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2.75" x14ac:dyDescent="0.2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2.75" x14ac:dyDescent="0.2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2.75" x14ac:dyDescent="0.2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2.75" x14ac:dyDescent="0.2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2.75" x14ac:dyDescent="0.2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2.75" x14ac:dyDescent="0.2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2.75" x14ac:dyDescent="0.2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2.75" x14ac:dyDescent="0.2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2.75" x14ac:dyDescent="0.2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2.75" x14ac:dyDescent="0.2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2.75" x14ac:dyDescent="0.2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2.75" x14ac:dyDescent="0.2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2.75" x14ac:dyDescent="0.2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2.75" x14ac:dyDescent="0.2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2.75" x14ac:dyDescent="0.2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2.75" x14ac:dyDescent="0.2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2.75" x14ac:dyDescent="0.2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2.75" x14ac:dyDescent="0.2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2.75" x14ac:dyDescent="0.2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2.75" x14ac:dyDescent="0.2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2.75" x14ac:dyDescent="0.2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2.75" x14ac:dyDescent="0.2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2.75" x14ac:dyDescent="0.2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2.75" x14ac:dyDescent="0.2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2.75" x14ac:dyDescent="0.2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2.75" x14ac:dyDescent="0.2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2.75" x14ac:dyDescent="0.2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2.75" x14ac:dyDescent="0.2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2.75" x14ac:dyDescent="0.2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2.75" x14ac:dyDescent="0.2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2.75" x14ac:dyDescent="0.2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2.75" x14ac:dyDescent="0.2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2.75" x14ac:dyDescent="0.2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2.75" x14ac:dyDescent="0.2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2.75" x14ac:dyDescent="0.2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2.75" x14ac:dyDescent="0.2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2.75" x14ac:dyDescent="0.2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2.75" x14ac:dyDescent="0.2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2.75" x14ac:dyDescent="0.2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2.75" x14ac:dyDescent="0.2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2.75" x14ac:dyDescent="0.2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2.75" x14ac:dyDescent="0.2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2.75" x14ac:dyDescent="0.2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2.75" x14ac:dyDescent="0.2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2.75" x14ac:dyDescent="0.2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2.75" x14ac:dyDescent="0.2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2.75" x14ac:dyDescent="0.2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2.75" x14ac:dyDescent="0.2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2.75" x14ac:dyDescent="0.2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2.75" x14ac:dyDescent="0.2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2.75" x14ac:dyDescent="0.2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2.75" x14ac:dyDescent="0.2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2.75" x14ac:dyDescent="0.2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2.75" x14ac:dyDescent="0.2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2.75" x14ac:dyDescent="0.2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2.75" x14ac:dyDescent="0.2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2.75" x14ac:dyDescent="0.2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2.75" x14ac:dyDescent="0.2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2.75" x14ac:dyDescent="0.2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2.75" x14ac:dyDescent="0.2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2.75" x14ac:dyDescent="0.2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2.75" x14ac:dyDescent="0.2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2.75" x14ac:dyDescent="0.2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2.75" x14ac:dyDescent="0.2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2.75" x14ac:dyDescent="0.2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2.75" x14ac:dyDescent="0.2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2.75" x14ac:dyDescent="0.2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2.75" x14ac:dyDescent="0.2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2.75" x14ac:dyDescent="0.2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2.75" x14ac:dyDescent="0.2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2.75" x14ac:dyDescent="0.2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2.75" x14ac:dyDescent="0.2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2.75" x14ac:dyDescent="0.2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2.75" x14ac:dyDescent="0.2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2.75" x14ac:dyDescent="0.2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2.75" x14ac:dyDescent="0.2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2.75" x14ac:dyDescent="0.2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2.75" x14ac:dyDescent="0.2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2.75" x14ac:dyDescent="0.2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2.75" x14ac:dyDescent="0.2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2.75" x14ac:dyDescent="0.2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2.75" x14ac:dyDescent="0.2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2.75" x14ac:dyDescent="0.2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2.75" x14ac:dyDescent="0.2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2.75" x14ac:dyDescent="0.2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2.75" x14ac:dyDescent="0.2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2.75" x14ac:dyDescent="0.2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2.75" x14ac:dyDescent="0.2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2.75" x14ac:dyDescent="0.2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2.75" x14ac:dyDescent="0.2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2.75" x14ac:dyDescent="0.2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2.75" x14ac:dyDescent="0.2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2.75" x14ac:dyDescent="0.2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2.75" x14ac:dyDescent="0.2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2.75" x14ac:dyDescent="0.2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2.75" x14ac:dyDescent="0.2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2.75" x14ac:dyDescent="0.2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2.75" x14ac:dyDescent="0.2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2.75" x14ac:dyDescent="0.2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2.75" x14ac:dyDescent="0.2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2.75" x14ac:dyDescent="0.2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2.75" x14ac:dyDescent="0.2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2.75" x14ac:dyDescent="0.2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2.75" x14ac:dyDescent="0.2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2.75" x14ac:dyDescent="0.2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2.75" x14ac:dyDescent="0.2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2.75" x14ac:dyDescent="0.2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2.75" x14ac:dyDescent="0.2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2.75" x14ac:dyDescent="0.2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2.75" x14ac:dyDescent="0.2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2.75" x14ac:dyDescent="0.2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2.75" x14ac:dyDescent="0.2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2.75" x14ac:dyDescent="0.2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2.75" x14ac:dyDescent="0.2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2.75" x14ac:dyDescent="0.2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2.75" x14ac:dyDescent="0.2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2.75" x14ac:dyDescent="0.2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2.75" x14ac:dyDescent="0.2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2.75" x14ac:dyDescent="0.2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2.75" x14ac:dyDescent="0.2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2.75" x14ac:dyDescent="0.2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2.75" x14ac:dyDescent="0.2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2.75" x14ac:dyDescent="0.2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2.75" x14ac:dyDescent="0.2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2.75" x14ac:dyDescent="0.2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2.75" x14ac:dyDescent="0.2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2.75" x14ac:dyDescent="0.2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2.75" x14ac:dyDescent="0.2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2.75" x14ac:dyDescent="0.2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2.75" x14ac:dyDescent="0.2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2.75" x14ac:dyDescent="0.2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2.75" x14ac:dyDescent="0.2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2.75" x14ac:dyDescent="0.2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2.75" x14ac:dyDescent="0.2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2.75" x14ac:dyDescent="0.2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2.75" x14ac:dyDescent="0.2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2.75" x14ac:dyDescent="0.2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2.75" x14ac:dyDescent="0.2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2.75" x14ac:dyDescent="0.2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2.75" x14ac:dyDescent="0.2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2.75" x14ac:dyDescent="0.2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2.75" x14ac:dyDescent="0.2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2.75" x14ac:dyDescent="0.2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2.75" x14ac:dyDescent="0.2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2.75" x14ac:dyDescent="0.2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2.75" x14ac:dyDescent="0.2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2.75" x14ac:dyDescent="0.2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2.75" x14ac:dyDescent="0.2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2.75" x14ac:dyDescent="0.2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2.75" x14ac:dyDescent="0.2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2.75" x14ac:dyDescent="0.2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2.75" x14ac:dyDescent="0.2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2.75" x14ac:dyDescent="0.2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2.75" x14ac:dyDescent="0.2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2.75" x14ac:dyDescent="0.2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2.75" x14ac:dyDescent="0.2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2.75" x14ac:dyDescent="0.2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2.75" x14ac:dyDescent="0.2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2.75" x14ac:dyDescent="0.2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2.75" x14ac:dyDescent="0.2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2.75" x14ac:dyDescent="0.2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2.75" x14ac:dyDescent="0.2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2.75" x14ac:dyDescent="0.2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2.75" x14ac:dyDescent="0.2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2.75" x14ac:dyDescent="0.2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2.75" x14ac:dyDescent="0.2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2.75" x14ac:dyDescent="0.2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2.75" x14ac:dyDescent="0.2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2.75" x14ac:dyDescent="0.2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2.75" x14ac:dyDescent="0.2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2.75" x14ac:dyDescent="0.2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2.75" x14ac:dyDescent="0.2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2.75" x14ac:dyDescent="0.2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2.75" x14ac:dyDescent="0.2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2.75" x14ac:dyDescent="0.2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2.75" x14ac:dyDescent="0.2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2.75" x14ac:dyDescent="0.2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2.75" x14ac:dyDescent="0.2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2.75" x14ac:dyDescent="0.2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2.75" x14ac:dyDescent="0.2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2.75" x14ac:dyDescent="0.2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2.75" x14ac:dyDescent="0.2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2.75" x14ac:dyDescent="0.2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2.75" x14ac:dyDescent="0.2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2.75" x14ac:dyDescent="0.2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2.75" x14ac:dyDescent="0.2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2.75" x14ac:dyDescent="0.2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2.75" x14ac:dyDescent="0.2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2.75" x14ac:dyDescent="0.2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2.75" x14ac:dyDescent="0.2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2.75" x14ac:dyDescent="0.2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2.75" x14ac:dyDescent="0.2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2.75" x14ac:dyDescent="0.2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2.75" x14ac:dyDescent="0.2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2.75" x14ac:dyDescent="0.2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2.75" x14ac:dyDescent="0.2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2.75" x14ac:dyDescent="0.2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2.75" x14ac:dyDescent="0.2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2.75" x14ac:dyDescent="0.2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2.75" x14ac:dyDescent="0.2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2.75" x14ac:dyDescent="0.2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2.75" x14ac:dyDescent="0.2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2.75" x14ac:dyDescent="0.2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2.75" x14ac:dyDescent="0.2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2.75" x14ac:dyDescent="0.2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2.75" x14ac:dyDescent="0.2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2.75" x14ac:dyDescent="0.2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2.75" x14ac:dyDescent="0.2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2.75" x14ac:dyDescent="0.2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2.75" x14ac:dyDescent="0.2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2.75" x14ac:dyDescent="0.2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2.75" x14ac:dyDescent="0.2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2.75" x14ac:dyDescent="0.2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2.75" x14ac:dyDescent="0.2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2.75" x14ac:dyDescent="0.2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2.75" x14ac:dyDescent="0.2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2.75" x14ac:dyDescent="0.2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2.75" x14ac:dyDescent="0.2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2.75" x14ac:dyDescent="0.2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2.75" x14ac:dyDescent="0.2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2.75" x14ac:dyDescent="0.2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2.75" x14ac:dyDescent="0.2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2.75" x14ac:dyDescent="0.2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2.75" x14ac:dyDescent="0.2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2.75" x14ac:dyDescent="0.2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2.75" x14ac:dyDescent="0.2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2.75" x14ac:dyDescent="0.2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2.75" x14ac:dyDescent="0.2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2.75" x14ac:dyDescent="0.2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2.75" x14ac:dyDescent="0.2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2.75" x14ac:dyDescent="0.2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2.75" x14ac:dyDescent="0.2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2.75" x14ac:dyDescent="0.2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2.75" x14ac:dyDescent="0.2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2.75" x14ac:dyDescent="0.2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2.75" x14ac:dyDescent="0.2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2.75" x14ac:dyDescent="0.2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2.75" x14ac:dyDescent="0.2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2.75" x14ac:dyDescent="0.2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2.75" x14ac:dyDescent="0.2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2.75" x14ac:dyDescent="0.2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2.75" x14ac:dyDescent="0.2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2.75" x14ac:dyDescent="0.2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2.75" x14ac:dyDescent="0.2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2.75" x14ac:dyDescent="0.2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2.75" x14ac:dyDescent="0.2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2.75" x14ac:dyDescent="0.2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2.75" x14ac:dyDescent="0.2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2.75" x14ac:dyDescent="0.2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2.75" x14ac:dyDescent="0.2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2.75" x14ac:dyDescent="0.2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2.75" x14ac:dyDescent="0.2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2.75" x14ac:dyDescent="0.2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2.75" x14ac:dyDescent="0.2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2.75" x14ac:dyDescent="0.2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2.75" x14ac:dyDescent="0.2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2.75" x14ac:dyDescent="0.2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2.75" x14ac:dyDescent="0.2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2.75" x14ac:dyDescent="0.2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2.75" x14ac:dyDescent="0.2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2.75" x14ac:dyDescent="0.2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2.75" x14ac:dyDescent="0.2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2.75" x14ac:dyDescent="0.2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2.75" x14ac:dyDescent="0.2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2.75" x14ac:dyDescent="0.2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2.75" x14ac:dyDescent="0.2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2.75" x14ac:dyDescent="0.2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2.75" x14ac:dyDescent="0.2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2.75" x14ac:dyDescent="0.2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2.75" x14ac:dyDescent="0.2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2.75" x14ac:dyDescent="0.2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2.75" x14ac:dyDescent="0.2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2.75" x14ac:dyDescent="0.2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2.75" x14ac:dyDescent="0.2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2.75" x14ac:dyDescent="0.2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2.75" x14ac:dyDescent="0.2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2.75" x14ac:dyDescent="0.2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2.75" x14ac:dyDescent="0.2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2.75" x14ac:dyDescent="0.2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2.75" x14ac:dyDescent="0.2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2.75" x14ac:dyDescent="0.2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2.75" x14ac:dyDescent="0.2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2.75" x14ac:dyDescent="0.2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2.75" x14ac:dyDescent="0.2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2.75" x14ac:dyDescent="0.2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2.75" x14ac:dyDescent="0.2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2.75" x14ac:dyDescent="0.2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2.75" x14ac:dyDescent="0.2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2.75" x14ac:dyDescent="0.2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2.75" x14ac:dyDescent="0.2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2.75" x14ac:dyDescent="0.2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2.75" x14ac:dyDescent="0.2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2.75" x14ac:dyDescent="0.2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2.75" x14ac:dyDescent="0.2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2.75" x14ac:dyDescent="0.2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2.75" x14ac:dyDescent="0.2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2.75" x14ac:dyDescent="0.2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2.75" x14ac:dyDescent="0.2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2.75" x14ac:dyDescent="0.2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2.75" x14ac:dyDescent="0.2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2.75" x14ac:dyDescent="0.2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2.75" x14ac:dyDescent="0.2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2.75" x14ac:dyDescent="0.2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2.75" x14ac:dyDescent="0.2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2.75" x14ac:dyDescent="0.2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2.75" x14ac:dyDescent="0.2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2.75" x14ac:dyDescent="0.2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2.75" x14ac:dyDescent="0.2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2.75" x14ac:dyDescent="0.2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2.75" x14ac:dyDescent="0.2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2.75" x14ac:dyDescent="0.2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2.75" x14ac:dyDescent="0.2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2.75" x14ac:dyDescent="0.2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2.75" x14ac:dyDescent="0.2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2.75" x14ac:dyDescent="0.2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2.75" x14ac:dyDescent="0.2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2.75" x14ac:dyDescent="0.2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2.75" x14ac:dyDescent="0.2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2.75" x14ac:dyDescent="0.2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2.75" x14ac:dyDescent="0.2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2.75" x14ac:dyDescent="0.2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2.75" x14ac:dyDescent="0.2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2.75" x14ac:dyDescent="0.2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2.75" x14ac:dyDescent="0.2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2.75" x14ac:dyDescent="0.2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2.75" x14ac:dyDescent="0.2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2.75" x14ac:dyDescent="0.2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2.75" x14ac:dyDescent="0.2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2.75" x14ac:dyDescent="0.2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2.75" x14ac:dyDescent="0.2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2.75" x14ac:dyDescent="0.2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2.75" x14ac:dyDescent="0.2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2.75" x14ac:dyDescent="0.2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2.75" x14ac:dyDescent="0.2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2.75" x14ac:dyDescent="0.2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2.75" x14ac:dyDescent="0.2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2.75" x14ac:dyDescent="0.2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2.75" x14ac:dyDescent="0.2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2.75" x14ac:dyDescent="0.2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2.75" x14ac:dyDescent="0.2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2.75" x14ac:dyDescent="0.2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2.75" x14ac:dyDescent="0.2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2.75" x14ac:dyDescent="0.2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2.75" x14ac:dyDescent="0.2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2.75" x14ac:dyDescent="0.2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2.75" x14ac:dyDescent="0.2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2.75" x14ac:dyDescent="0.2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2.75" x14ac:dyDescent="0.2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2.75" x14ac:dyDescent="0.2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2.75" x14ac:dyDescent="0.2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2.75" x14ac:dyDescent="0.2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2.75" x14ac:dyDescent="0.2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2.75" x14ac:dyDescent="0.2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2.75" x14ac:dyDescent="0.2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2.75" x14ac:dyDescent="0.2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2.75" x14ac:dyDescent="0.2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2.75" x14ac:dyDescent="0.2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2.75" x14ac:dyDescent="0.2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2.75" x14ac:dyDescent="0.2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2.75" x14ac:dyDescent="0.2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2.75" x14ac:dyDescent="0.2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2.75" x14ac:dyDescent="0.2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2.75" x14ac:dyDescent="0.2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2.75" x14ac:dyDescent="0.2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2.75" x14ac:dyDescent="0.2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2.75" x14ac:dyDescent="0.2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2.75" x14ac:dyDescent="0.2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2.75" x14ac:dyDescent="0.2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2.75" x14ac:dyDescent="0.2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2.75" x14ac:dyDescent="0.2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2.75" x14ac:dyDescent="0.2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2.75" x14ac:dyDescent="0.2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2.75" x14ac:dyDescent="0.2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2.75" x14ac:dyDescent="0.2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2.75" x14ac:dyDescent="0.2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2.75" x14ac:dyDescent="0.2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2.75" x14ac:dyDescent="0.2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2.75" x14ac:dyDescent="0.2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2.75" x14ac:dyDescent="0.2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2.75" x14ac:dyDescent="0.2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2.75" x14ac:dyDescent="0.2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2.75" x14ac:dyDescent="0.2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2.75" x14ac:dyDescent="0.2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2.75" x14ac:dyDescent="0.2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2.75" x14ac:dyDescent="0.2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2.75" x14ac:dyDescent="0.2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2.75" x14ac:dyDescent="0.2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2.75" x14ac:dyDescent="0.2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2.75" x14ac:dyDescent="0.2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2.75" x14ac:dyDescent="0.2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2.75" x14ac:dyDescent="0.2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2.75" x14ac:dyDescent="0.2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2.75" x14ac:dyDescent="0.2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2.75" x14ac:dyDescent="0.2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2.75" x14ac:dyDescent="0.2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2.75" x14ac:dyDescent="0.2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2.75" x14ac:dyDescent="0.2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2.75" x14ac:dyDescent="0.2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2.75" x14ac:dyDescent="0.2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2.75" x14ac:dyDescent="0.2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2.75" x14ac:dyDescent="0.2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2.75" x14ac:dyDescent="0.2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2.75" x14ac:dyDescent="0.2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2.75" x14ac:dyDescent="0.2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2.75" x14ac:dyDescent="0.2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2.75" x14ac:dyDescent="0.2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2.75" x14ac:dyDescent="0.2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2.75" x14ac:dyDescent="0.2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2.75" x14ac:dyDescent="0.2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2.75" x14ac:dyDescent="0.2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2.75" x14ac:dyDescent="0.2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2.75" x14ac:dyDescent="0.2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2.75" x14ac:dyDescent="0.2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2.75" x14ac:dyDescent="0.2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2.75" x14ac:dyDescent="0.2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2.75" x14ac:dyDescent="0.2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2.75" x14ac:dyDescent="0.2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2.75" x14ac:dyDescent="0.2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2.75" x14ac:dyDescent="0.2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2.75" x14ac:dyDescent="0.2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2.75" x14ac:dyDescent="0.2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2.75" x14ac:dyDescent="0.2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2.75" x14ac:dyDescent="0.2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2.75" x14ac:dyDescent="0.2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2.75" x14ac:dyDescent="0.2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2.75" x14ac:dyDescent="0.2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2.75" x14ac:dyDescent="0.2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2.75" x14ac:dyDescent="0.2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2.75" x14ac:dyDescent="0.2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2.75" x14ac:dyDescent="0.2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2.75" x14ac:dyDescent="0.2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2.75" x14ac:dyDescent="0.2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2.75" x14ac:dyDescent="0.2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2.75" x14ac:dyDescent="0.2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2.75" x14ac:dyDescent="0.2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2.75" x14ac:dyDescent="0.2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2.75" x14ac:dyDescent="0.2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2.75" x14ac:dyDescent="0.2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2.75" x14ac:dyDescent="0.2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2.75" x14ac:dyDescent="0.2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2.75" x14ac:dyDescent="0.2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2.75" x14ac:dyDescent="0.2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2.75" x14ac:dyDescent="0.2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2.75" x14ac:dyDescent="0.2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2.75" x14ac:dyDescent="0.2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2.75" x14ac:dyDescent="0.2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2.75" x14ac:dyDescent="0.2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2.75" x14ac:dyDescent="0.2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2.75" x14ac:dyDescent="0.2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2.75" x14ac:dyDescent="0.2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2.75" x14ac:dyDescent="0.2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2.75" x14ac:dyDescent="0.2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2.75" x14ac:dyDescent="0.2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2.75" x14ac:dyDescent="0.2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2.75" x14ac:dyDescent="0.2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2.75" x14ac:dyDescent="0.2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2.75" x14ac:dyDescent="0.2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2.75" x14ac:dyDescent="0.2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2.75" x14ac:dyDescent="0.2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2.75" x14ac:dyDescent="0.2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2.75" x14ac:dyDescent="0.2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2.75" x14ac:dyDescent="0.2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2.75" x14ac:dyDescent="0.2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2.75" x14ac:dyDescent="0.2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2.75" x14ac:dyDescent="0.2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2.75" x14ac:dyDescent="0.2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2.75" x14ac:dyDescent="0.2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2.75" x14ac:dyDescent="0.2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2.75" x14ac:dyDescent="0.2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2.75" x14ac:dyDescent="0.2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2.75" x14ac:dyDescent="0.2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2.75" x14ac:dyDescent="0.2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2.75" x14ac:dyDescent="0.2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2.75" x14ac:dyDescent="0.2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2.75" x14ac:dyDescent="0.2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2.75" x14ac:dyDescent="0.2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2.75" x14ac:dyDescent="0.2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2.75" x14ac:dyDescent="0.2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2.75" x14ac:dyDescent="0.2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2.75" x14ac:dyDescent="0.2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2.75" x14ac:dyDescent="0.2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2.75" x14ac:dyDescent="0.2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2.75" x14ac:dyDescent="0.2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2.75" x14ac:dyDescent="0.2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2.75" x14ac:dyDescent="0.2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2.75" x14ac:dyDescent="0.2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2.75" x14ac:dyDescent="0.2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2.75" x14ac:dyDescent="0.2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2.75" x14ac:dyDescent="0.2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2.75" x14ac:dyDescent="0.2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2.75" x14ac:dyDescent="0.2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2.75" x14ac:dyDescent="0.2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2.75" x14ac:dyDescent="0.2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2.75" x14ac:dyDescent="0.2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2.75" x14ac:dyDescent="0.2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2.75" x14ac:dyDescent="0.2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2.75" x14ac:dyDescent="0.2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2.75" x14ac:dyDescent="0.2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2.75" x14ac:dyDescent="0.2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2.75" x14ac:dyDescent="0.2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2.75" x14ac:dyDescent="0.2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2.75" x14ac:dyDescent="0.2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2.75" x14ac:dyDescent="0.2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2.75" x14ac:dyDescent="0.2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2.75" x14ac:dyDescent="0.2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2.75" x14ac:dyDescent="0.2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2.75" x14ac:dyDescent="0.2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2.75" x14ac:dyDescent="0.2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2.75" x14ac:dyDescent="0.2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2.75" x14ac:dyDescent="0.2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2.75" x14ac:dyDescent="0.2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2.75" x14ac:dyDescent="0.2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2.75" x14ac:dyDescent="0.2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2.75" x14ac:dyDescent="0.2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2.75" x14ac:dyDescent="0.2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2.75" x14ac:dyDescent="0.2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2.75" x14ac:dyDescent="0.2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2.75" x14ac:dyDescent="0.2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2.75" x14ac:dyDescent="0.2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2.75" x14ac:dyDescent="0.2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2.75" x14ac:dyDescent="0.2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2.75" x14ac:dyDescent="0.2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2.75" x14ac:dyDescent="0.2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2.75" x14ac:dyDescent="0.2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2.75" x14ac:dyDescent="0.2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2.75" x14ac:dyDescent="0.2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2.75" x14ac:dyDescent="0.2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2.75" x14ac:dyDescent="0.2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2.75" x14ac:dyDescent="0.2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2.75" x14ac:dyDescent="0.2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2.75" x14ac:dyDescent="0.2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2.75" x14ac:dyDescent="0.2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2.75" x14ac:dyDescent="0.2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2.75" x14ac:dyDescent="0.2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2.75" x14ac:dyDescent="0.2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2.75" x14ac:dyDescent="0.2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2.75" x14ac:dyDescent="0.2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2.75" x14ac:dyDescent="0.2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2.75" x14ac:dyDescent="0.2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2.75" x14ac:dyDescent="0.2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2.75" x14ac:dyDescent="0.2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2.75" x14ac:dyDescent="0.2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2.75" x14ac:dyDescent="0.2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2.75" x14ac:dyDescent="0.2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2.75" x14ac:dyDescent="0.2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2.75" x14ac:dyDescent="0.2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2.75" x14ac:dyDescent="0.2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2.75" x14ac:dyDescent="0.2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2.75" x14ac:dyDescent="0.2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2.75" x14ac:dyDescent="0.2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2.75" x14ac:dyDescent="0.2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2.75" x14ac:dyDescent="0.2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2.75" x14ac:dyDescent="0.2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2.75" x14ac:dyDescent="0.2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2.75" x14ac:dyDescent="0.2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2.75" x14ac:dyDescent="0.2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2.75" x14ac:dyDescent="0.2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2.75" x14ac:dyDescent="0.2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2.75" x14ac:dyDescent="0.2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2.75" x14ac:dyDescent="0.2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2.75" x14ac:dyDescent="0.2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2.75" x14ac:dyDescent="0.2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2.75" x14ac:dyDescent="0.2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2.75" x14ac:dyDescent="0.2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2.75" x14ac:dyDescent="0.2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2.75" x14ac:dyDescent="0.2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2.75" x14ac:dyDescent="0.2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2.75" x14ac:dyDescent="0.2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2.75" x14ac:dyDescent="0.2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2.75" x14ac:dyDescent="0.2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2.75" x14ac:dyDescent="0.2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2.75" x14ac:dyDescent="0.2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2.75" x14ac:dyDescent="0.2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2.75" x14ac:dyDescent="0.2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2.75" x14ac:dyDescent="0.2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2.75" x14ac:dyDescent="0.2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2.75" x14ac:dyDescent="0.2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2.75" x14ac:dyDescent="0.2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2.75" x14ac:dyDescent="0.2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2.75" x14ac:dyDescent="0.2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2.75" x14ac:dyDescent="0.2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2.75" x14ac:dyDescent="0.2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2.75" x14ac:dyDescent="0.2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2.75" x14ac:dyDescent="0.2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2.75" x14ac:dyDescent="0.2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2.75" x14ac:dyDescent="0.2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2.75" x14ac:dyDescent="0.2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2.75" x14ac:dyDescent="0.2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2.75" x14ac:dyDescent="0.2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2.75" x14ac:dyDescent="0.2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2.75" x14ac:dyDescent="0.2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2.75" x14ac:dyDescent="0.2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2.75" x14ac:dyDescent="0.2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2.75" x14ac:dyDescent="0.2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2.75" x14ac:dyDescent="0.2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2.75" x14ac:dyDescent="0.2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2.75" x14ac:dyDescent="0.2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2.75" x14ac:dyDescent="0.2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2.75" x14ac:dyDescent="0.2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2.75" x14ac:dyDescent="0.2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2.75" x14ac:dyDescent="0.2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2.75" x14ac:dyDescent="0.2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2.75" x14ac:dyDescent="0.2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2.75" x14ac:dyDescent="0.2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2.75" x14ac:dyDescent="0.2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2.75" x14ac:dyDescent="0.2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2.75" x14ac:dyDescent="0.2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2.75" x14ac:dyDescent="0.2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2.75" x14ac:dyDescent="0.2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2.75" x14ac:dyDescent="0.2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2.75" x14ac:dyDescent="0.2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2.75" x14ac:dyDescent="0.2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2.75" x14ac:dyDescent="0.2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2.75" x14ac:dyDescent="0.2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2.75" x14ac:dyDescent="0.2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2.75" x14ac:dyDescent="0.2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2.75" x14ac:dyDescent="0.2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2.75" x14ac:dyDescent="0.2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2.75" x14ac:dyDescent="0.2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2.75" x14ac:dyDescent="0.2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2.75" x14ac:dyDescent="0.2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2.75" x14ac:dyDescent="0.2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2.75" x14ac:dyDescent="0.2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2.75" x14ac:dyDescent="0.2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2.75" x14ac:dyDescent="0.2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2.75" x14ac:dyDescent="0.2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2.75" x14ac:dyDescent="0.2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2.75" x14ac:dyDescent="0.2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2.75" x14ac:dyDescent="0.2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2.75" x14ac:dyDescent="0.2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2.75" x14ac:dyDescent="0.2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2.75" x14ac:dyDescent="0.2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2.75" x14ac:dyDescent="0.2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2.75" x14ac:dyDescent="0.2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2.75" x14ac:dyDescent="0.2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2.75" x14ac:dyDescent="0.2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2.75" x14ac:dyDescent="0.2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2.75" x14ac:dyDescent="0.2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2.75" x14ac:dyDescent="0.2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2.75" x14ac:dyDescent="0.2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2.75" x14ac:dyDescent="0.2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2.75" x14ac:dyDescent="0.2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2.75" x14ac:dyDescent="0.2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2.75" x14ac:dyDescent="0.2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2.75" x14ac:dyDescent="0.2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2.75" x14ac:dyDescent="0.2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2.75" x14ac:dyDescent="0.2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2.75" x14ac:dyDescent="0.2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2.75" x14ac:dyDescent="0.2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2.75" x14ac:dyDescent="0.2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2.75" x14ac:dyDescent="0.2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2.75" x14ac:dyDescent="0.2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2.75" x14ac:dyDescent="0.2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2.75" x14ac:dyDescent="0.2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2.75" x14ac:dyDescent="0.2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2.75" x14ac:dyDescent="0.2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2.75" x14ac:dyDescent="0.2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2.75" x14ac:dyDescent="0.2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2.75" x14ac:dyDescent="0.2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2.75" x14ac:dyDescent="0.2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2.75" x14ac:dyDescent="0.2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2.75" x14ac:dyDescent="0.2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2.75" x14ac:dyDescent="0.2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2.75" x14ac:dyDescent="0.2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2.75" x14ac:dyDescent="0.2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2.75" x14ac:dyDescent="0.2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2.75" x14ac:dyDescent="0.2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2.75" x14ac:dyDescent="0.2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2.75" x14ac:dyDescent="0.2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2.75" x14ac:dyDescent="0.2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2.75" x14ac:dyDescent="0.2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2.75" x14ac:dyDescent="0.2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2.75" x14ac:dyDescent="0.2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2.75" x14ac:dyDescent="0.2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2.75" x14ac:dyDescent="0.2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2.75" x14ac:dyDescent="0.2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2.75" x14ac:dyDescent="0.2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2.75" x14ac:dyDescent="0.2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2.75" x14ac:dyDescent="0.2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2.75" x14ac:dyDescent="0.2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2.75" x14ac:dyDescent="0.2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2.75" x14ac:dyDescent="0.2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2.75" x14ac:dyDescent="0.2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2.75" x14ac:dyDescent="0.2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2.75" x14ac:dyDescent="0.2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2.75" x14ac:dyDescent="0.2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2.75" x14ac:dyDescent="0.2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2.75" x14ac:dyDescent="0.2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2.75" x14ac:dyDescent="0.2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2.75" x14ac:dyDescent="0.2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2.75" x14ac:dyDescent="0.2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2.75" x14ac:dyDescent="0.2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2.75" x14ac:dyDescent="0.2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2.75" x14ac:dyDescent="0.2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2.75" x14ac:dyDescent="0.2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2.75" x14ac:dyDescent="0.2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2.75" x14ac:dyDescent="0.2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2.75" x14ac:dyDescent="0.2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2.75" x14ac:dyDescent="0.2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2.75" x14ac:dyDescent="0.2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2.75" x14ac:dyDescent="0.2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2.75" x14ac:dyDescent="0.2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2.75" x14ac:dyDescent="0.2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2.75" x14ac:dyDescent="0.2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2.75" x14ac:dyDescent="0.2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2.75" x14ac:dyDescent="0.2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2.75" x14ac:dyDescent="0.2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2.75" x14ac:dyDescent="0.2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2.75" x14ac:dyDescent="0.2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2.75" x14ac:dyDescent="0.2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2.75" x14ac:dyDescent="0.2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2.75" x14ac:dyDescent="0.2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2.75" x14ac:dyDescent="0.2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2.75" x14ac:dyDescent="0.2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2.75" x14ac:dyDescent="0.2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2.75" x14ac:dyDescent="0.2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2.75" x14ac:dyDescent="0.2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2.75" x14ac:dyDescent="0.2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2.75" x14ac:dyDescent="0.2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2.75" x14ac:dyDescent="0.2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2.75" x14ac:dyDescent="0.2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2.75" x14ac:dyDescent="0.2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2.75" x14ac:dyDescent="0.2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2.75" x14ac:dyDescent="0.2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2.75" x14ac:dyDescent="0.2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2.75" x14ac:dyDescent="0.2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2.75" x14ac:dyDescent="0.2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2.75" x14ac:dyDescent="0.2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2.75" x14ac:dyDescent="0.2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2.75" x14ac:dyDescent="0.2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2.75" x14ac:dyDescent="0.2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2.75" x14ac:dyDescent="0.2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2.75" x14ac:dyDescent="0.2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2.75" x14ac:dyDescent="0.2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2.75" x14ac:dyDescent="0.2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2.75" x14ac:dyDescent="0.2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2.75" x14ac:dyDescent="0.2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2.75" x14ac:dyDescent="0.2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2.75" x14ac:dyDescent="0.2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2.75" x14ac:dyDescent="0.2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2.75" x14ac:dyDescent="0.2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2.75" x14ac:dyDescent="0.2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2.75" x14ac:dyDescent="0.2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2.75" x14ac:dyDescent="0.2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2.75" x14ac:dyDescent="0.2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2.75" x14ac:dyDescent="0.2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2.75" x14ac:dyDescent="0.2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2.75" x14ac:dyDescent="0.2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2.75" x14ac:dyDescent="0.2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2.75" x14ac:dyDescent="0.2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2.75" x14ac:dyDescent="0.2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2.75" x14ac:dyDescent="0.2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2.75" x14ac:dyDescent="0.2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2.75" x14ac:dyDescent="0.2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2.75" x14ac:dyDescent="0.2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2.75" x14ac:dyDescent="0.2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2.75" x14ac:dyDescent="0.2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2.75" x14ac:dyDescent="0.2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2.75" x14ac:dyDescent="0.2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2.75" x14ac:dyDescent="0.2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2.75" x14ac:dyDescent="0.2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2.75" x14ac:dyDescent="0.2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2.75" x14ac:dyDescent="0.2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2.75" x14ac:dyDescent="0.2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2.75" x14ac:dyDescent="0.2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2.75" x14ac:dyDescent="0.2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2.75" x14ac:dyDescent="0.2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2.75" x14ac:dyDescent="0.2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2.75" x14ac:dyDescent="0.2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2.75" x14ac:dyDescent="0.2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2.75" x14ac:dyDescent="0.2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2.75" x14ac:dyDescent="0.2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2.75" x14ac:dyDescent="0.2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2.75" x14ac:dyDescent="0.2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2.75" x14ac:dyDescent="0.2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2.75" x14ac:dyDescent="0.2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2.75" x14ac:dyDescent="0.2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2.75" x14ac:dyDescent="0.2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2.75" x14ac:dyDescent="0.2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2.75" x14ac:dyDescent="0.2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2.75" x14ac:dyDescent="0.2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2.75" x14ac:dyDescent="0.2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2.75" x14ac:dyDescent="0.2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2.75" x14ac:dyDescent="0.2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2.75" x14ac:dyDescent="0.2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2.75" x14ac:dyDescent="0.2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2.75" x14ac:dyDescent="0.2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2.75" x14ac:dyDescent="0.2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2.75" x14ac:dyDescent="0.2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2.75" x14ac:dyDescent="0.2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2.75" x14ac:dyDescent="0.2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2.75" x14ac:dyDescent="0.2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2.75" x14ac:dyDescent="0.2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2.75" x14ac:dyDescent="0.2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2.75" x14ac:dyDescent="0.2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2.75" x14ac:dyDescent="0.2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2.75" x14ac:dyDescent="0.2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2.75" x14ac:dyDescent="0.2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2.75" x14ac:dyDescent="0.2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2.75" x14ac:dyDescent="0.2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2.75" x14ac:dyDescent="0.2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2.75" x14ac:dyDescent="0.2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2.75" x14ac:dyDescent="0.2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2.75" x14ac:dyDescent="0.2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2.75" x14ac:dyDescent="0.2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2.75" x14ac:dyDescent="0.2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2.75" x14ac:dyDescent="0.2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2.75" x14ac:dyDescent="0.2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2.75" x14ac:dyDescent="0.2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2.75" x14ac:dyDescent="0.2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2.75" x14ac:dyDescent="0.2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2.75" x14ac:dyDescent="0.2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2.75" x14ac:dyDescent="0.2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2.75" x14ac:dyDescent="0.2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2.75" x14ac:dyDescent="0.2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2.75" x14ac:dyDescent="0.2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2.75" x14ac:dyDescent="0.2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2.75" x14ac:dyDescent="0.2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2.75" x14ac:dyDescent="0.2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2.75" x14ac:dyDescent="0.2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2.75" x14ac:dyDescent="0.2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2.75" x14ac:dyDescent="0.2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2.75" x14ac:dyDescent="0.2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2.75" x14ac:dyDescent="0.2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2.75" x14ac:dyDescent="0.2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2.75" x14ac:dyDescent="0.2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2.75" x14ac:dyDescent="0.2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2.75" x14ac:dyDescent="0.2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2.75" x14ac:dyDescent="0.2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2.75" x14ac:dyDescent="0.2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2.75" x14ac:dyDescent="0.2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2.75" x14ac:dyDescent="0.2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2.75" x14ac:dyDescent="0.2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2.75" x14ac:dyDescent="0.2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2.75" x14ac:dyDescent="0.2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2.75" x14ac:dyDescent="0.2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2.75" x14ac:dyDescent="0.2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2.75" x14ac:dyDescent="0.2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2.75" x14ac:dyDescent="0.2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2.75" x14ac:dyDescent="0.2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2.75" x14ac:dyDescent="0.2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2.75" x14ac:dyDescent="0.2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2.75" x14ac:dyDescent="0.2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2.75" x14ac:dyDescent="0.2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2.75" x14ac:dyDescent="0.2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2.75" x14ac:dyDescent="0.2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2.75" x14ac:dyDescent="0.2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2.75" x14ac:dyDescent="0.2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2.75" x14ac:dyDescent="0.2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2.75" x14ac:dyDescent="0.2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2.75" x14ac:dyDescent="0.2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2.75" x14ac:dyDescent="0.2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2.75" x14ac:dyDescent="0.2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2.75" x14ac:dyDescent="0.2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2.75" x14ac:dyDescent="0.2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2.75" x14ac:dyDescent="0.2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2.75" x14ac:dyDescent="0.2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2.75" x14ac:dyDescent="0.2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2.75" x14ac:dyDescent="0.2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2.75" x14ac:dyDescent="0.2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2.75" x14ac:dyDescent="0.2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2.75" x14ac:dyDescent="0.2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2.75" x14ac:dyDescent="0.2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2.75" x14ac:dyDescent="0.2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2.75" x14ac:dyDescent="0.2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2.75" x14ac:dyDescent="0.2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2.75" x14ac:dyDescent="0.2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2.75" x14ac:dyDescent="0.2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2.75" x14ac:dyDescent="0.2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2.75" x14ac:dyDescent="0.2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2.75" x14ac:dyDescent="0.2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2.75" x14ac:dyDescent="0.2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2.75" x14ac:dyDescent="0.2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2.75" x14ac:dyDescent="0.2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2.75" x14ac:dyDescent="0.2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2.75" x14ac:dyDescent="0.2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2.75" x14ac:dyDescent="0.2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2.75" x14ac:dyDescent="0.2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2.75" x14ac:dyDescent="0.2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2.75" x14ac:dyDescent="0.2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2.75" x14ac:dyDescent="0.2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2.75" x14ac:dyDescent="0.2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2.75" x14ac:dyDescent="0.2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2.75" x14ac:dyDescent="0.2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2.75" x14ac:dyDescent="0.2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2.75" x14ac:dyDescent="0.2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2.75" x14ac:dyDescent="0.2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2.75" x14ac:dyDescent="0.2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2.75" x14ac:dyDescent="0.2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2.75" x14ac:dyDescent="0.2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2.75" x14ac:dyDescent="0.2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2.75" x14ac:dyDescent="0.2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2.75" x14ac:dyDescent="0.2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2.75" x14ac:dyDescent="0.2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2.75" x14ac:dyDescent="0.2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2.75" x14ac:dyDescent="0.2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2.75" x14ac:dyDescent="0.2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2.75" x14ac:dyDescent="0.2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2.75" x14ac:dyDescent="0.2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2.75" x14ac:dyDescent="0.2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2.75" x14ac:dyDescent="0.2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2.75" x14ac:dyDescent="0.2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2.75" x14ac:dyDescent="0.2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2.75" x14ac:dyDescent="0.2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2.75" x14ac:dyDescent="0.2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2.75" x14ac:dyDescent="0.2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2.75" x14ac:dyDescent="0.2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2.75" x14ac:dyDescent="0.2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2.75" x14ac:dyDescent="0.2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2.75" x14ac:dyDescent="0.2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2.75" x14ac:dyDescent="0.2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2.75" x14ac:dyDescent="0.2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2.75" x14ac:dyDescent="0.2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2.75" x14ac:dyDescent="0.2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2.75" x14ac:dyDescent="0.2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2.75" x14ac:dyDescent="0.2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2.75" x14ac:dyDescent="0.2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2.75" x14ac:dyDescent="0.2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2.75" x14ac:dyDescent="0.2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2.75" x14ac:dyDescent="0.2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2.75" x14ac:dyDescent="0.2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2.75" x14ac:dyDescent="0.2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2.75" x14ac:dyDescent="0.2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2.75" x14ac:dyDescent="0.2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2.75" x14ac:dyDescent="0.2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2.75" x14ac:dyDescent="0.2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2.75" x14ac:dyDescent="0.2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2.75" x14ac:dyDescent="0.2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2.75" x14ac:dyDescent="0.2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2.75" x14ac:dyDescent="0.2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2.75" x14ac:dyDescent="0.2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2.75" x14ac:dyDescent="0.2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2.75" x14ac:dyDescent="0.2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2.75" x14ac:dyDescent="0.2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2.75" x14ac:dyDescent="0.2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2.75" x14ac:dyDescent="0.2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2.75" x14ac:dyDescent="0.2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2.75" x14ac:dyDescent="0.2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2.75" x14ac:dyDescent="0.2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2.75" x14ac:dyDescent="0.2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2.75" x14ac:dyDescent="0.2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2.75" x14ac:dyDescent="0.2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2.75" x14ac:dyDescent="0.2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2.75" x14ac:dyDescent="0.2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2.75" x14ac:dyDescent="0.2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2.75" x14ac:dyDescent="0.2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2.75" x14ac:dyDescent="0.2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2.75" x14ac:dyDescent="0.2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2.75" x14ac:dyDescent="0.2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2.75" x14ac:dyDescent="0.2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2.75" x14ac:dyDescent="0.2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2.75" x14ac:dyDescent="0.2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2.75" x14ac:dyDescent="0.2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2.75" x14ac:dyDescent="0.2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2.75" x14ac:dyDescent="0.2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2.75" x14ac:dyDescent="0.2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2.75" x14ac:dyDescent="0.2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2.75" x14ac:dyDescent="0.2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2.75" x14ac:dyDescent="0.2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2.75" x14ac:dyDescent="0.2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2.75" x14ac:dyDescent="0.2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2.75" x14ac:dyDescent="0.2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2.75" x14ac:dyDescent="0.2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2.75" x14ac:dyDescent="0.2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2.75" x14ac:dyDescent="0.2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2.75" x14ac:dyDescent="0.2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2.75" x14ac:dyDescent="0.2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2.75" x14ac:dyDescent="0.2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2.75" x14ac:dyDescent="0.2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2.75" x14ac:dyDescent="0.2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2.75" x14ac:dyDescent="0.2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2.75" x14ac:dyDescent="0.2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2.75" x14ac:dyDescent="0.2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2.75" x14ac:dyDescent="0.2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2.75" x14ac:dyDescent="0.2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2.75" x14ac:dyDescent="0.2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2.75" x14ac:dyDescent="0.2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2.75" x14ac:dyDescent="0.2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2.75" x14ac:dyDescent="0.2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2.75" x14ac:dyDescent="0.2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2.75" x14ac:dyDescent="0.2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2.75" x14ac:dyDescent="0.2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2.75" x14ac:dyDescent="0.2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2.75" x14ac:dyDescent="0.2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2.75" x14ac:dyDescent="0.2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2.75" x14ac:dyDescent="0.2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2.75" x14ac:dyDescent="0.2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2.75" x14ac:dyDescent="0.2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2.75" x14ac:dyDescent="0.2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2.75" x14ac:dyDescent="0.2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2.75" x14ac:dyDescent="0.2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2.75" x14ac:dyDescent="0.2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2.75" x14ac:dyDescent="0.2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2.75" x14ac:dyDescent="0.2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2.75" x14ac:dyDescent="0.2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2.75" x14ac:dyDescent="0.2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2.75" x14ac:dyDescent="0.2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2.75" x14ac:dyDescent="0.2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2.75" x14ac:dyDescent="0.2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2.75" x14ac:dyDescent="0.2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2.75" x14ac:dyDescent="0.2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2.75" x14ac:dyDescent="0.2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2.75" x14ac:dyDescent="0.2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2.75" x14ac:dyDescent="0.2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2.75" x14ac:dyDescent="0.2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2.75" x14ac:dyDescent="0.2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2.75" x14ac:dyDescent="0.2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2.75" x14ac:dyDescent="0.2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2.75" x14ac:dyDescent="0.2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2.75" x14ac:dyDescent="0.2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2.75" x14ac:dyDescent="0.2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2.75" x14ac:dyDescent="0.2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2.75" x14ac:dyDescent="0.2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2.75" x14ac:dyDescent="0.2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2.75" x14ac:dyDescent="0.2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2.75" x14ac:dyDescent="0.2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2.75" x14ac:dyDescent="0.2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2.75" x14ac:dyDescent="0.2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2.75" x14ac:dyDescent="0.2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2.75" x14ac:dyDescent="0.2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2.75" x14ac:dyDescent="0.2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2.75" x14ac:dyDescent="0.2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2.75" x14ac:dyDescent="0.2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2.75" x14ac:dyDescent="0.2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2.75" x14ac:dyDescent="0.2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2.75" x14ac:dyDescent="0.2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2.75" x14ac:dyDescent="0.2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2.75" x14ac:dyDescent="0.2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2.75" x14ac:dyDescent="0.2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2.75" x14ac:dyDescent="0.2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2.75" x14ac:dyDescent="0.2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2.75" x14ac:dyDescent="0.2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2.75" x14ac:dyDescent="0.2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2.75" x14ac:dyDescent="0.2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2.75" x14ac:dyDescent="0.2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2.75" x14ac:dyDescent="0.2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2.75" x14ac:dyDescent="0.2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2.75" x14ac:dyDescent="0.2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2.75" x14ac:dyDescent="0.2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2.75" x14ac:dyDescent="0.2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2.75" x14ac:dyDescent="0.2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2.75" x14ac:dyDescent="0.2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2.75" x14ac:dyDescent="0.2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2.75" x14ac:dyDescent="0.2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2.75" x14ac:dyDescent="0.2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2.75" x14ac:dyDescent="0.2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2.75" x14ac:dyDescent="0.2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2.75" x14ac:dyDescent="0.2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2.75" x14ac:dyDescent="0.2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2.75" x14ac:dyDescent="0.2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2.75" x14ac:dyDescent="0.2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2.75" x14ac:dyDescent="0.2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2.75" x14ac:dyDescent="0.2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2.75" x14ac:dyDescent="0.2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2.75" x14ac:dyDescent="0.2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2.75" x14ac:dyDescent="0.2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2.75" x14ac:dyDescent="0.2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2.75" x14ac:dyDescent="0.2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2.75" x14ac:dyDescent="0.2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2.75" x14ac:dyDescent="0.2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2.75" x14ac:dyDescent="0.2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2.75" x14ac:dyDescent="0.2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2.75" x14ac:dyDescent="0.2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2.75" x14ac:dyDescent="0.2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2.75" x14ac:dyDescent="0.2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2.75" x14ac:dyDescent="0.2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2.75" x14ac:dyDescent="0.2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2.75" x14ac:dyDescent="0.2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2.75" x14ac:dyDescent="0.2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2.75" x14ac:dyDescent="0.2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2.75" x14ac:dyDescent="0.2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2.75" x14ac:dyDescent="0.2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2.75" x14ac:dyDescent="0.2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2.75" x14ac:dyDescent="0.2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2.75" x14ac:dyDescent="0.2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2.75" x14ac:dyDescent="0.2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2.75" x14ac:dyDescent="0.2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2.75" x14ac:dyDescent="0.2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2.75" x14ac:dyDescent="0.2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2.75" x14ac:dyDescent="0.2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2.75" x14ac:dyDescent="0.2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2.75" x14ac:dyDescent="0.2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2.75" x14ac:dyDescent="0.2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2.75" x14ac:dyDescent="0.2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2.75" x14ac:dyDescent="0.2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2.75" x14ac:dyDescent="0.2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2.75" x14ac:dyDescent="0.2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2.75" x14ac:dyDescent="0.2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2.75" x14ac:dyDescent="0.2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2.75" x14ac:dyDescent="0.2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2.75" x14ac:dyDescent="0.2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2.75" x14ac:dyDescent="0.2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2.75" x14ac:dyDescent="0.2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2.75" x14ac:dyDescent="0.2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2.75" x14ac:dyDescent="0.2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2.75" x14ac:dyDescent="0.2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2.75" x14ac:dyDescent="0.2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2.75" x14ac:dyDescent="0.2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2.75" x14ac:dyDescent="0.2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2.75" x14ac:dyDescent="0.2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2.75" x14ac:dyDescent="0.2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2.75" x14ac:dyDescent="0.2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2.75" x14ac:dyDescent="0.2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2.75" x14ac:dyDescent="0.2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2.75" x14ac:dyDescent="0.2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2.75" x14ac:dyDescent="0.2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2.75" x14ac:dyDescent="0.2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2.75" x14ac:dyDescent="0.2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2.75" x14ac:dyDescent="0.2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2.75" x14ac:dyDescent="0.2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2.75" x14ac:dyDescent="0.2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2.75" x14ac:dyDescent="0.2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2.75" x14ac:dyDescent="0.2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2.75" x14ac:dyDescent="0.2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2.75" x14ac:dyDescent="0.2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2.75" x14ac:dyDescent="0.2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2.75" x14ac:dyDescent="0.2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2.75" x14ac:dyDescent="0.2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2.75" x14ac:dyDescent="0.2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2.75" x14ac:dyDescent="0.2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2.75" x14ac:dyDescent="0.2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2.75" x14ac:dyDescent="0.2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2.75" x14ac:dyDescent="0.2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2.75" x14ac:dyDescent="0.2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2.75" x14ac:dyDescent="0.2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2.75" x14ac:dyDescent="0.2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2.75" x14ac:dyDescent="0.2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2.75" x14ac:dyDescent="0.2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2.75" x14ac:dyDescent="0.2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2.75" x14ac:dyDescent="0.2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2.75" x14ac:dyDescent="0.2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2.75" x14ac:dyDescent="0.2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2.75" x14ac:dyDescent="0.2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2.75" x14ac:dyDescent="0.2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2.75" x14ac:dyDescent="0.2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2.75" x14ac:dyDescent="0.2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2.75" x14ac:dyDescent="0.2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2.75" x14ac:dyDescent="0.2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2.75" x14ac:dyDescent="0.2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2.75" x14ac:dyDescent="0.2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2.75" x14ac:dyDescent="0.2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2.75" x14ac:dyDescent="0.2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2.75" x14ac:dyDescent="0.2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2.75" x14ac:dyDescent="0.2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2.75" x14ac:dyDescent="0.2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2.75" x14ac:dyDescent="0.2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2.75" x14ac:dyDescent="0.2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2.75" x14ac:dyDescent="0.2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2.75" x14ac:dyDescent="0.2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2.75" x14ac:dyDescent="0.2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2.75" x14ac:dyDescent="0.2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2.75" x14ac:dyDescent="0.2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2.75" x14ac:dyDescent="0.2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2.75" x14ac:dyDescent="0.2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2.75" x14ac:dyDescent="0.2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2.75" x14ac:dyDescent="0.2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2.75" x14ac:dyDescent="0.2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2.75" x14ac:dyDescent="0.2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2.75" x14ac:dyDescent="0.2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2.75" x14ac:dyDescent="0.2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2.75" x14ac:dyDescent="0.2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2.75" x14ac:dyDescent="0.2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2.75" x14ac:dyDescent="0.2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2.75" x14ac:dyDescent="0.2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2.75" x14ac:dyDescent="0.2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2.75" x14ac:dyDescent="0.2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2.75" x14ac:dyDescent="0.2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2.75" x14ac:dyDescent="0.2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2.75" x14ac:dyDescent="0.2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2.75" x14ac:dyDescent="0.2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2.75" x14ac:dyDescent="0.2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2.75" x14ac:dyDescent="0.2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2.75" x14ac:dyDescent="0.2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2.75" x14ac:dyDescent="0.2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2.75" x14ac:dyDescent="0.2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2.75" x14ac:dyDescent="0.2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2.75" x14ac:dyDescent="0.2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2.75" x14ac:dyDescent="0.2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2.75" x14ac:dyDescent="0.2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2.75" x14ac:dyDescent="0.2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2.75" x14ac:dyDescent="0.2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2.75" x14ac:dyDescent="0.2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2.75" x14ac:dyDescent="0.2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2.75" x14ac:dyDescent="0.2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2.75" x14ac:dyDescent="0.2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2.75" x14ac:dyDescent="0.2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2.75" x14ac:dyDescent="0.2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2.75" x14ac:dyDescent="0.2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2.75" x14ac:dyDescent="0.2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2.75" x14ac:dyDescent="0.2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2.75" x14ac:dyDescent="0.2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2.75" x14ac:dyDescent="0.2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2.75" x14ac:dyDescent="0.2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2.75" x14ac:dyDescent="0.2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2.75" x14ac:dyDescent="0.2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2.75" x14ac:dyDescent="0.2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2.75" x14ac:dyDescent="0.2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2.75" x14ac:dyDescent="0.2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2.75" x14ac:dyDescent="0.2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2.75" x14ac:dyDescent="0.2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2.75" x14ac:dyDescent="0.2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2.75" x14ac:dyDescent="0.2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2.75" x14ac:dyDescent="0.2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2.75" x14ac:dyDescent="0.2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2.75" x14ac:dyDescent="0.2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2.75" x14ac:dyDescent="0.2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2.75" x14ac:dyDescent="0.2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2.75" x14ac:dyDescent="0.2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2.75" x14ac:dyDescent="0.2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2.75" x14ac:dyDescent="0.2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2.75" x14ac:dyDescent="0.2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2.75" x14ac:dyDescent="0.2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2.75" x14ac:dyDescent="0.2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2.75" x14ac:dyDescent="0.2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2.75" x14ac:dyDescent="0.2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2.75" x14ac:dyDescent="0.2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2.75" x14ac:dyDescent="0.2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2.75" x14ac:dyDescent="0.2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2.75" x14ac:dyDescent="0.2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2.75" x14ac:dyDescent="0.2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2.75" x14ac:dyDescent="0.2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2.75" x14ac:dyDescent="0.2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2.75" x14ac:dyDescent="0.2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2.75" x14ac:dyDescent="0.2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2.75" x14ac:dyDescent="0.2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2.75" x14ac:dyDescent="0.2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2.75" x14ac:dyDescent="0.2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2.75" x14ac:dyDescent="0.2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2.75" x14ac:dyDescent="0.2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2.75" x14ac:dyDescent="0.2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2.75" x14ac:dyDescent="0.2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2.75" x14ac:dyDescent="0.2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2.75" x14ac:dyDescent="0.2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2.75" x14ac:dyDescent="0.2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2.75" x14ac:dyDescent="0.2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2.75" x14ac:dyDescent="0.2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2.75" x14ac:dyDescent="0.2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2.75" x14ac:dyDescent="0.2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2.75" x14ac:dyDescent="0.2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2.75" x14ac:dyDescent="0.2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2.75" x14ac:dyDescent="0.2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2.75" x14ac:dyDescent="0.2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2.75" x14ac:dyDescent="0.2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2.75" x14ac:dyDescent="0.2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2.75" x14ac:dyDescent="0.2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2.75" x14ac:dyDescent="0.2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2.75" x14ac:dyDescent="0.2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2.75" x14ac:dyDescent="0.2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2.75" x14ac:dyDescent="0.2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2.75" x14ac:dyDescent="0.2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2.75" x14ac:dyDescent="0.2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2.75" x14ac:dyDescent="0.2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2.75" x14ac:dyDescent="0.2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2.75" x14ac:dyDescent="0.2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2.75" x14ac:dyDescent="0.2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2.75" x14ac:dyDescent="0.2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2.75" x14ac:dyDescent="0.2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2.75" x14ac:dyDescent="0.2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2.75" x14ac:dyDescent="0.2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2.75" x14ac:dyDescent="0.2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2.75" x14ac:dyDescent="0.2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2.75" x14ac:dyDescent="0.2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2.75" x14ac:dyDescent="0.2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2.75" x14ac:dyDescent="0.2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2.75" x14ac:dyDescent="0.2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2.75" x14ac:dyDescent="0.2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2.75" x14ac:dyDescent="0.2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2.75" x14ac:dyDescent="0.2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2.75" x14ac:dyDescent="0.2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2.75" x14ac:dyDescent="0.2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2.75" x14ac:dyDescent="0.2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2.75" x14ac:dyDescent="0.2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2.75" x14ac:dyDescent="0.2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2.75" x14ac:dyDescent="0.2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2.75" x14ac:dyDescent="0.2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2.75" x14ac:dyDescent="0.2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2.75" x14ac:dyDescent="0.2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2.75" x14ac:dyDescent="0.2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2.75" x14ac:dyDescent="0.2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2.75" x14ac:dyDescent="0.2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2.75" x14ac:dyDescent="0.2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2.75" x14ac:dyDescent="0.2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2.75" x14ac:dyDescent="0.2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2.75" x14ac:dyDescent="0.2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2.75" x14ac:dyDescent="0.2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2.75" x14ac:dyDescent="0.2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2.75" x14ac:dyDescent="0.2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2.75" x14ac:dyDescent="0.2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2.75" x14ac:dyDescent="0.2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2.75" x14ac:dyDescent="0.2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2.75" x14ac:dyDescent="0.2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2.75" x14ac:dyDescent="0.2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2.75" x14ac:dyDescent="0.2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2.75" x14ac:dyDescent="0.2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2.75" x14ac:dyDescent="0.2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2.75" x14ac:dyDescent="0.2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2.75" x14ac:dyDescent="0.2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2.75" x14ac:dyDescent="0.2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2.75" x14ac:dyDescent="0.2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2.75" x14ac:dyDescent="0.2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2.75" x14ac:dyDescent="0.2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2.75" x14ac:dyDescent="0.2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2.75" x14ac:dyDescent="0.2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2.75" x14ac:dyDescent="0.2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2.75" x14ac:dyDescent="0.2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2.75" x14ac:dyDescent="0.2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2.75" x14ac:dyDescent="0.2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2.75" x14ac:dyDescent="0.2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2.75" x14ac:dyDescent="0.2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2.75" x14ac:dyDescent="0.2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2.75" x14ac:dyDescent="0.2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2.75" x14ac:dyDescent="0.2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2.75" x14ac:dyDescent="0.2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2.75" x14ac:dyDescent="0.2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2.75" x14ac:dyDescent="0.2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2.75" x14ac:dyDescent="0.2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2.75" x14ac:dyDescent="0.2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2.75" x14ac:dyDescent="0.2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2.75" x14ac:dyDescent="0.2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2.75" x14ac:dyDescent="0.2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2.75" x14ac:dyDescent="0.2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2.75" x14ac:dyDescent="0.2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2.75" x14ac:dyDescent="0.2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2.75" x14ac:dyDescent="0.2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2.75" x14ac:dyDescent="0.2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2.75" x14ac:dyDescent="0.2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2.75" x14ac:dyDescent="0.2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2.75" x14ac:dyDescent="0.2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2.75" x14ac:dyDescent="0.2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2.75" x14ac:dyDescent="0.2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2.75" x14ac:dyDescent="0.2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2.75" x14ac:dyDescent="0.2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2.75" x14ac:dyDescent="0.2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2.75" x14ac:dyDescent="0.2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2.75" x14ac:dyDescent="0.2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2.75" x14ac:dyDescent="0.2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2.75" x14ac:dyDescent="0.2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2.75" x14ac:dyDescent="0.2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2.75" x14ac:dyDescent="0.2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2.75" x14ac:dyDescent="0.2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2.75" x14ac:dyDescent="0.2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2.75" x14ac:dyDescent="0.2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2.75" x14ac:dyDescent="0.2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2.75" x14ac:dyDescent="0.2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2.75" x14ac:dyDescent="0.2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2.75" x14ac:dyDescent="0.2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2.75" x14ac:dyDescent="0.2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2.75" x14ac:dyDescent="0.2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2.75" x14ac:dyDescent="0.2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2.75" x14ac:dyDescent="0.2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2.75" x14ac:dyDescent="0.2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2.75" x14ac:dyDescent="0.2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2.75" x14ac:dyDescent="0.2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2.75" x14ac:dyDescent="0.2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2.75" x14ac:dyDescent="0.2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2.75" x14ac:dyDescent="0.2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2.75" x14ac:dyDescent="0.2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2.75" x14ac:dyDescent="0.2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2.75" x14ac:dyDescent="0.2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2.75" x14ac:dyDescent="0.2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2.75" x14ac:dyDescent="0.2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2.75" x14ac:dyDescent="0.2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2.75" x14ac:dyDescent="0.2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2.75" x14ac:dyDescent="0.2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2.75" x14ac:dyDescent="0.2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2.75" x14ac:dyDescent="0.2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2.75" x14ac:dyDescent="0.2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2.75" x14ac:dyDescent="0.2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2.75" x14ac:dyDescent="0.2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2.75" x14ac:dyDescent="0.2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2.75" x14ac:dyDescent="0.2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2.75" x14ac:dyDescent="0.2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2.75" x14ac:dyDescent="0.2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2.75" x14ac:dyDescent="0.2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2.75" x14ac:dyDescent="0.2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2.75" x14ac:dyDescent="0.2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2.75" x14ac:dyDescent="0.2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2.75" x14ac:dyDescent="0.2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2.75" x14ac:dyDescent="0.2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2.75" x14ac:dyDescent="0.2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2.75" x14ac:dyDescent="0.2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2.75" x14ac:dyDescent="0.2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2.75" x14ac:dyDescent="0.2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2.75" x14ac:dyDescent="0.2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2.75" x14ac:dyDescent="0.2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2.75" x14ac:dyDescent="0.2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2.75" x14ac:dyDescent="0.2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2.75" x14ac:dyDescent="0.2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2.75" x14ac:dyDescent="0.2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2.75" x14ac:dyDescent="0.2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2.75" x14ac:dyDescent="0.2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2.75" x14ac:dyDescent="0.2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2.75" x14ac:dyDescent="0.2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2.75" x14ac:dyDescent="0.2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2.75" x14ac:dyDescent="0.2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2.75" x14ac:dyDescent="0.2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2.75" x14ac:dyDescent="0.2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2.75" x14ac:dyDescent="0.2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2.75" x14ac:dyDescent="0.2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2.75" x14ac:dyDescent="0.2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2.75" x14ac:dyDescent="0.2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2.75" x14ac:dyDescent="0.2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2.75" x14ac:dyDescent="0.2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2.75" x14ac:dyDescent="0.2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2.75" x14ac:dyDescent="0.2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2.75" x14ac:dyDescent="0.2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2.75" x14ac:dyDescent="0.2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2.75" x14ac:dyDescent="0.2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2.75" x14ac:dyDescent="0.2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2.75" x14ac:dyDescent="0.2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2.75" x14ac:dyDescent="0.2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2.75" x14ac:dyDescent="0.2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2.75" x14ac:dyDescent="0.2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2.75" x14ac:dyDescent="0.2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2.75" x14ac:dyDescent="0.2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2.75" x14ac:dyDescent="0.2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2.75" x14ac:dyDescent="0.2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2.75" x14ac:dyDescent="0.2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2.75" x14ac:dyDescent="0.2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2.75" x14ac:dyDescent="0.2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2.75" x14ac:dyDescent="0.2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2.75" x14ac:dyDescent="0.2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2.75" x14ac:dyDescent="0.2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2.75" x14ac:dyDescent="0.2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2.75" x14ac:dyDescent="0.2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2.75" x14ac:dyDescent="0.2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2.75" x14ac:dyDescent="0.2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2.75" x14ac:dyDescent="0.2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2.75" x14ac:dyDescent="0.2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2.75" x14ac:dyDescent="0.2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2.75" x14ac:dyDescent="0.2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2.75" x14ac:dyDescent="0.2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2.75" x14ac:dyDescent="0.2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2.75" x14ac:dyDescent="0.2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2.75" x14ac:dyDescent="0.2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2.75" x14ac:dyDescent="0.2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2.75" x14ac:dyDescent="0.2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2.75" x14ac:dyDescent="0.2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2.75" x14ac:dyDescent="0.2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2.75" x14ac:dyDescent="0.2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2.75" x14ac:dyDescent="0.2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2.75" x14ac:dyDescent="0.2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2.75" x14ac:dyDescent="0.2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2.75" x14ac:dyDescent="0.2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2.75" x14ac:dyDescent="0.2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2.75" x14ac:dyDescent="0.2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2.75" x14ac:dyDescent="0.2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2.75" x14ac:dyDescent="0.2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2.75" x14ac:dyDescent="0.2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2.75" x14ac:dyDescent="0.2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2.75" x14ac:dyDescent="0.2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2.75" x14ac:dyDescent="0.2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2.75" x14ac:dyDescent="0.2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2.75" x14ac:dyDescent="0.2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2.75" x14ac:dyDescent="0.2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2.75" x14ac:dyDescent="0.2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2.75" x14ac:dyDescent="0.2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2.75" x14ac:dyDescent="0.2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2.75" x14ac:dyDescent="0.2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2.75" x14ac:dyDescent="0.2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2.75" x14ac:dyDescent="0.2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2.75" x14ac:dyDescent="0.2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2.75" x14ac:dyDescent="0.2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2.75" x14ac:dyDescent="0.2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2.75" x14ac:dyDescent="0.2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2.75" x14ac:dyDescent="0.2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2.75" x14ac:dyDescent="0.2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2.75" x14ac:dyDescent="0.2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2.75" x14ac:dyDescent="0.2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2.75" x14ac:dyDescent="0.2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2.75" x14ac:dyDescent="0.2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2.75" x14ac:dyDescent="0.2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2.75" x14ac:dyDescent="0.2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2.75" x14ac:dyDescent="0.2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2.75" x14ac:dyDescent="0.2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2.75" x14ac:dyDescent="0.2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2.75" x14ac:dyDescent="0.2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2.75" x14ac:dyDescent="0.2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2.75" x14ac:dyDescent="0.2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2.75" x14ac:dyDescent="0.2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2.75" x14ac:dyDescent="0.2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2.75" x14ac:dyDescent="0.2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2.75" x14ac:dyDescent="0.2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2.75" x14ac:dyDescent="0.2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2.75" x14ac:dyDescent="0.2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2.75" x14ac:dyDescent="0.2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2.75" x14ac:dyDescent="0.2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2.75" x14ac:dyDescent="0.2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2.75" x14ac:dyDescent="0.2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2.75" x14ac:dyDescent="0.2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2.75" x14ac:dyDescent="0.2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2.75" x14ac:dyDescent="0.2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2.75" x14ac:dyDescent="0.2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2.75" x14ac:dyDescent="0.2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2.75" x14ac:dyDescent="0.2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2.75" x14ac:dyDescent="0.2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2.75" x14ac:dyDescent="0.2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2.75" x14ac:dyDescent="0.2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2.75" x14ac:dyDescent="0.2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2.75" x14ac:dyDescent="0.2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2.75" x14ac:dyDescent="0.2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2.75" x14ac:dyDescent="0.2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2.75" x14ac:dyDescent="0.2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2.75" x14ac:dyDescent="0.2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2.75" x14ac:dyDescent="0.2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2.75" x14ac:dyDescent="0.2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2.75" x14ac:dyDescent="0.2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2.75" x14ac:dyDescent="0.2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2.75" x14ac:dyDescent="0.2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2.75" x14ac:dyDescent="0.2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2.75" x14ac:dyDescent="0.2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2.75" x14ac:dyDescent="0.2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2.75" x14ac:dyDescent="0.2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2.75" x14ac:dyDescent="0.2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2.75" x14ac:dyDescent="0.2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2.75" x14ac:dyDescent="0.2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2.75" x14ac:dyDescent="0.2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2.75" x14ac:dyDescent="0.2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2.75" x14ac:dyDescent="0.2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2.75" x14ac:dyDescent="0.2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2.75" x14ac:dyDescent="0.2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2.75" x14ac:dyDescent="0.2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2.75" x14ac:dyDescent="0.2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2.75" x14ac:dyDescent="0.2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2.75" x14ac:dyDescent="0.2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2.75" x14ac:dyDescent="0.2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2.75" x14ac:dyDescent="0.2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2.75" x14ac:dyDescent="0.2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2.75" x14ac:dyDescent="0.2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2.75" x14ac:dyDescent="0.2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2.75" x14ac:dyDescent="0.2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2.75" x14ac:dyDescent="0.2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2.75" x14ac:dyDescent="0.2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2.75" x14ac:dyDescent="0.2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2.75" x14ac:dyDescent="0.2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2.75" x14ac:dyDescent="0.2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2.75" x14ac:dyDescent="0.2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2.75" x14ac:dyDescent="0.2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2.75" x14ac:dyDescent="0.2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2.75" x14ac:dyDescent="0.2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2.75" x14ac:dyDescent="0.2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2.75" x14ac:dyDescent="0.2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2.75" x14ac:dyDescent="0.2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2.75" x14ac:dyDescent="0.2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2.75" x14ac:dyDescent="0.2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2.75" x14ac:dyDescent="0.2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2.75" x14ac:dyDescent="0.2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2.75" x14ac:dyDescent="0.2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2.75" x14ac:dyDescent="0.2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2.75" x14ac:dyDescent="0.2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2.75" x14ac:dyDescent="0.2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2.75" x14ac:dyDescent="0.2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2.75" x14ac:dyDescent="0.2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2.75" x14ac:dyDescent="0.2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2.75" x14ac:dyDescent="0.2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2.75" x14ac:dyDescent="0.2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2.75" x14ac:dyDescent="0.2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2.75" x14ac:dyDescent="0.2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2.75" x14ac:dyDescent="0.2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2.75" x14ac:dyDescent="0.2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2.75" x14ac:dyDescent="0.2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2.75" x14ac:dyDescent="0.2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2.75" x14ac:dyDescent="0.2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2.75" x14ac:dyDescent="0.2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2.75" x14ac:dyDescent="0.2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2.75" x14ac:dyDescent="0.2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2.75" x14ac:dyDescent="0.2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2.75" x14ac:dyDescent="0.2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2.75" x14ac:dyDescent="0.2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2.75" x14ac:dyDescent="0.2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2.75" x14ac:dyDescent="0.2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2.75" x14ac:dyDescent="0.2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2.75" x14ac:dyDescent="0.2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2.75" x14ac:dyDescent="0.2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2.75" x14ac:dyDescent="0.2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2.75" x14ac:dyDescent="0.2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2.75" x14ac:dyDescent="0.2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2.75" x14ac:dyDescent="0.2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2.75" x14ac:dyDescent="0.2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2.75" x14ac:dyDescent="0.2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2.75" x14ac:dyDescent="0.2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2.75" x14ac:dyDescent="0.2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2.75" x14ac:dyDescent="0.2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2.75" x14ac:dyDescent="0.2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2.75" x14ac:dyDescent="0.2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2.75" x14ac:dyDescent="0.2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2.75" x14ac:dyDescent="0.2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2.75" x14ac:dyDescent="0.2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2.75" x14ac:dyDescent="0.2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2.75" x14ac:dyDescent="0.2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2.75" x14ac:dyDescent="0.2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2.75" x14ac:dyDescent="0.2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2.75" x14ac:dyDescent="0.2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2.75" x14ac:dyDescent="0.2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2.75" x14ac:dyDescent="0.2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2.75" x14ac:dyDescent="0.2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2.75" x14ac:dyDescent="0.2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2.75" x14ac:dyDescent="0.2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2.75" x14ac:dyDescent="0.2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2.75" x14ac:dyDescent="0.2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2.75" x14ac:dyDescent="0.2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2.75" x14ac:dyDescent="0.2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2.75" x14ac:dyDescent="0.2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2.75" x14ac:dyDescent="0.2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2.75" x14ac:dyDescent="0.2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2.75" x14ac:dyDescent="0.2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2.75" x14ac:dyDescent="0.2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2.75" x14ac:dyDescent="0.2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2.75" x14ac:dyDescent="0.2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2.75" x14ac:dyDescent="0.2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2.75" x14ac:dyDescent="0.2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2.75" x14ac:dyDescent="0.2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2.75" x14ac:dyDescent="0.2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2.75" x14ac:dyDescent="0.2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2.75" x14ac:dyDescent="0.2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2.75" x14ac:dyDescent="0.2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2.75" x14ac:dyDescent="0.2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2.75" x14ac:dyDescent="0.2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2.75" x14ac:dyDescent="0.2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2.75" x14ac:dyDescent="0.2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2.75" x14ac:dyDescent="0.2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2.75" x14ac:dyDescent="0.2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2.75" x14ac:dyDescent="0.2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2.75" x14ac:dyDescent="0.2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2.75" x14ac:dyDescent="0.2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2.75" x14ac:dyDescent="0.2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2.75" x14ac:dyDescent="0.2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2.75" x14ac:dyDescent="0.2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2.75" x14ac:dyDescent="0.2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2.75" x14ac:dyDescent="0.2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2.75" x14ac:dyDescent="0.2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2.75" x14ac:dyDescent="0.2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2.75" x14ac:dyDescent="0.2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2.75" x14ac:dyDescent="0.2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2.75" x14ac:dyDescent="0.2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2.75" x14ac:dyDescent="0.2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2.75" x14ac:dyDescent="0.2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2.75" x14ac:dyDescent="0.2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2.75" x14ac:dyDescent="0.2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2.75" x14ac:dyDescent="0.2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2.75" x14ac:dyDescent="0.2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2.75" x14ac:dyDescent="0.2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2.75" x14ac:dyDescent="0.2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2.75" x14ac:dyDescent="0.2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2.75" x14ac:dyDescent="0.2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2.75" x14ac:dyDescent="0.2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2.75" x14ac:dyDescent="0.2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2.75" x14ac:dyDescent="0.2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2.75" x14ac:dyDescent="0.2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2.75" x14ac:dyDescent="0.2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2.75" x14ac:dyDescent="0.2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2.75" x14ac:dyDescent="0.2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2.75" x14ac:dyDescent="0.2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2.75" x14ac:dyDescent="0.2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2.75" x14ac:dyDescent="0.2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2.75" x14ac:dyDescent="0.2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2.75" x14ac:dyDescent="0.2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2.75" x14ac:dyDescent="0.2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2.75" x14ac:dyDescent="0.2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2.75" x14ac:dyDescent="0.2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2.75" x14ac:dyDescent="0.2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2.75" x14ac:dyDescent="0.2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2.75" x14ac:dyDescent="0.2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2.75" x14ac:dyDescent="0.2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2.75" x14ac:dyDescent="0.2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2.75" x14ac:dyDescent="0.2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2.75" x14ac:dyDescent="0.2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2.75" x14ac:dyDescent="0.2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2.75" x14ac:dyDescent="0.2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2.75" x14ac:dyDescent="0.2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2.75" x14ac:dyDescent="0.2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2.75" x14ac:dyDescent="0.2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2.75" x14ac:dyDescent="0.2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2.75" x14ac:dyDescent="0.2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2.75" x14ac:dyDescent="0.2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2.75" x14ac:dyDescent="0.2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2.75" x14ac:dyDescent="0.2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2.75" x14ac:dyDescent="0.2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2.75" x14ac:dyDescent="0.2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2.75" x14ac:dyDescent="0.2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2.75" x14ac:dyDescent="0.2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2.75" x14ac:dyDescent="0.2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2.75" x14ac:dyDescent="0.2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2.75" x14ac:dyDescent="0.2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2.75" x14ac:dyDescent="0.2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2.75" x14ac:dyDescent="0.2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2.75" x14ac:dyDescent="0.2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2.75" x14ac:dyDescent="0.2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2.75" x14ac:dyDescent="0.2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2.75" x14ac:dyDescent="0.2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2.75" x14ac:dyDescent="0.2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2.75" x14ac:dyDescent="0.2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2.75" x14ac:dyDescent="0.2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2.75" x14ac:dyDescent="0.2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2.75" x14ac:dyDescent="0.2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2.75" x14ac:dyDescent="0.2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2.75" x14ac:dyDescent="0.2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2.75" x14ac:dyDescent="0.2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2.75" x14ac:dyDescent="0.2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2.75" x14ac:dyDescent="0.2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2.75" x14ac:dyDescent="0.2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2.75" x14ac:dyDescent="0.2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2.75" x14ac:dyDescent="0.2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2.75" x14ac:dyDescent="0.2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2.75" x14ac:dyDescent="0.2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2.75" x14ac:dyDescent="0.2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2.75" x14ac:dyDescent="0.2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2.75" x14ac:dyDescent="0.2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2.75" x14ac:dyDescent="0.2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2.75" x14ac:dyDescent="0.2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2.75" x14ac:dyDescent="0.2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2.75" x14ac:dyDescent="0.2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2.75" x14ac:dyDescent="0.2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2.75" x14ac:dyDescent="0.2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2.75" x14ac:dyDescent="0.2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2.75" x14ac:dyDescent="0.2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2.75" x14ac:dyDescent="0.2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2.75" x14ac:dyDescent="0.2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2.75" x14ac:dyDescent="0.2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2.75" x14ac:dyDescent="0.2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2.75" x14ac:dyDescent="0.2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2.75" x14ac:dyDescent="0.2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2.75" x14ac:dyDescent="0.2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2.75" x14ac:dyDescent="0.2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2.75" x14ac:dyDescent="0.2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2.75" x14ac:dyDescent="0.2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2.75" x14ac:dyDescent="0.2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2.75" x14ac:dyDescent="0.2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2.75" x14ac:dyDescent="0.2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2.75" x14ac:dyDescent="0.2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2.75" x14ac:dyDescent="0.2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2.75" x14ac:dyDescent="0.2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2.75" x14ac:dyDescent="0.2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2.75" x14ac:dyDescent="0.2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2.75" x14ac:dyDescent="0.2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2.75" x14ac:dyDescent="0.2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2.75" x14ac:dyDescent="0.2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2.75" x14ac:dyDescent="0.2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2.75" x14ac:dyDescent="0.2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2.75" x14ac:dyDescent="0.2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2.75" x14ac:dyDescent="0.2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2.75" x14ac:dyDescent="0.2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2.75" x14ac:dyDescent="0.2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2.75" x14ac:dyDescent="0.2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2.75" x14ac:dyDescent="0.2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2.75" x14ac:dyDescent="0.2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2.75" x14ac:dyDescent="0.2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2.75" x14ac:dyDescent="0.2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2.75" x14ac:dyDescent="0.2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2.75" x14ac:dyDescent="0.2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2.75" x14ac:dyDescent="0.2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2.75" x14ac:dyDescent="0.2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2.75" x14ac:dyDescent="0.2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2.75" x14ac:dyDescent="0.2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2.75" x14ac:dyDescent="0.2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2.75" x14ac:dyDescent="0.2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2.75" x14ac:dyDescent="0.2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2.75" x14ac:dyDescent="0.2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2.75" x14ac:dyDescent="0.2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2.75" x14ac:dyDescent="0.2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2.75" x14ac:dyDescent="0.2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2.75" x14ac:dyDescent="0.2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2.75" x14ac:dyDescent="0.2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2.75" x14ac:dyDescent="0.2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2.75" x14ac:dyDescent="0.2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2.75" x14ac:dyDescent="0.2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2.75" x14ac:dyDescent="0.2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2.75" x14ac:dyDescent="0.2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2.75" x14ac:dyDescent="0.2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2.75" x14ac:dyDescent="0.2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2.75" x14ac:dyDescent="0.2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2.75" x14ac:dyDescent="0.2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2.75" x14ac:dyDescent="0.2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2.75" x14ac:dyDescent="0.2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2.75" x14ac:dyDescent="0.2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2.75" x14ac:dyDescent="0.2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2.75" x14ac:dyDescent="0.2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2.75" x14ac:dyDescent="0.2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2.75" x14ac:dyDescent="0.2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2.75" x14ac:dyDescent="0.2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2.75" x14ac:dyDescent="0.2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2.75" x14ac:dyDescent="0.2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2.75" x14ac:dyDescent="0.2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2.75" x14ac:dyDescent="0.2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2.75" x14ac:dyDescent="0.2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2.75" x14ac:dyDescent="0.2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2.75" x14ac:dyDescent="0.2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2.75" x14ac:dyDescent="0.2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2.75" x14ac:dyDescent="0.2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2.75" x14ac:dyDescent="0.2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2.75" x14ac:dyDescent="0.2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2.75" x14ac:dyDescent="0.2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2.75" x14ac:dyDescent="0.2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2.75" x14ac:dyDescent="0.2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2.75" x14ac:dyDescent="0.2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2.75" x14ac:dyDescent="0.2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2.75" x14ac:dyDescent="0.2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2.75" x14ac:dyDescent="0.2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2.75" x14ac:dyDescent="0.2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2.75" x14ac:dyDescent="0.2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2.75" x14ac:dyDescent="0.2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2.75" x14ac:dyDescent="0.2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2.75" x14ac:dyDescent="0.2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2.75" x14ac:dyDescent="0.2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2.75" x14ac:dyDescent="0.2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2.75" x14ac:dyDescent="0.2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2.75" x14ac:dyDescent="0.2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2.75" x14ac:dyDescent="0.2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2.75" x14ac:dyDescent="0.2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2.75" x14ac:dyDescent="0.2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2.75" x14ac:dyDescent="0.2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2.75" x14ac:dyDescent="0.2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2.75" x14ac:dyDescent="0.2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2.75" x14ac:dyDescent="0.2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2.75" x14ac:dyDescent="0.2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2.75" x14ac:dyDescent="0.2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2.75" x14ac:dyDescent="0.2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2.75" x14ac:dyDescent="0.2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2.75" x14ac:dyDescent="0.2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2.75" x14ac:dyDescent="0.2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2.75" x14ac:dyDescent="0.2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2.75" x14ac:dyDescent="0.2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2.75" x14ac:dyDescent="0.2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2.75" x14ac:dyDescent="0.2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2.75" x14ac:dyDescent="0.2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2.75" x14ac:dyDescent="0.2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2.75" x14ac:dyDescent="0.2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2.75" x14ac:dyDescent="0.2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2.75" x14ac:dyDescent="0.2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2.75" x14ac:dyDescent="0.2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2.75" x14ac:dyDescent="0.2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2.75" x14ac:dyDescent="0.2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2.75" x14ac:dyDescent="0.2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2.75" x14ac:dyDescent="0.2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2.75" x14ac:dyDescent="0.2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2.75" x14ac:dyDescent="0.2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2.75" x14ac:dyDescent="0.2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2.75" x14ac:dyDescent="0.2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2.75" x14ac:dyDescent="0.2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2.75" x14ac:dyDescent="0.2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2.75" x14ac:dyDescent="0.2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2.75" x14ac:dyDescent="0.2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2.75" x14ac:dyDescent="0.2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2.75" x14ac:dyDescent="0.2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2.75" x14ac:dyDescent="0.2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2.75" x14ac:dyDescent="0.2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2.75" x14ac:dyDescent="0.2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2.75" x14ac:dyDescent="0.2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2.75" x14ac:dyDescent="0.2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2.75" x14ac:dyDescent="0.2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2.75" x14ac:dyDescent="0.2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2.75" x14ac:dyDescent="0.2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2.75" x14ac:dyDescent="0.2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2.75" x14ac:dyDescent="0.2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2.75" x14ac:dyDescent="0.2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2.75" x14ac:dyDescent="0.2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2.75" x14ac:dyDescent="0.2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2.75" x14ac:dyDescent="0.2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2.75" x14ac:dyDescent="0.2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2.75" x14ac:dyDescent="0.2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2.75" x14ac:dyDescent="0.2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2.75" x14ac:dyDescent="0.2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2.75" x14ac:dyDescent="0.2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2.75" x14ac:dyDescent="0.2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2.75" x14ac:dyDescent="0.2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2.75" x14ac:dyDescent="0.2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2.75" x14ac:dyDescent="0.2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2.75" x14ac:dyDescent="0.2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2.75" x14ac:dyDescent="0.2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2.75" x14ac:dyDescent="0.2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2.75" x14ac:dyDescent="0.2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2.75" x14ac:dyDescent="0.2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2.75" x14ac:dyDescent="0.2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2.75" x14ac:dyDescent="0.2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2.75" x14ac:dyDescent="0.2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2.75" x14ac:dyDescent="0.2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2.75" x14ac:dyDescent="0.2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2.75" x14ac:dyDescent="0.2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2.75" x14ac:dyDescent="0.2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2.75" x14ac:dyDescent="0.2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2.75" x14ac:dyDescent="0.2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2.75" x14ac:dyDescent="0.2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2.75" x14ac:dyDescent="0.2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2.75" x14ac:dyDescent="0.2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2.75" x14ac:dyDescent="0.2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2.75" x14ac:dyDescent="0.2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2.75" x14ac:dyDescent="0.2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2.75" x14ac:dyDescent="0.2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2.75" x14ac:dyDescent="0.2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2.75" x14ac:dyDescent="0.2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2.75" x14ac:dyDescent="0.2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2.75" x14ac:dyDescent="0.2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2.75" x14ac:dyDescent="0.2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2.75" x14ac:dyDescent="0.2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2.75" x14ac:dyDescent="0.2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2.75" x14ac:dyDescent="0.2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2.75" x14ac:dyDescent="0.2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2.75" x14ac:dyDescent="0.2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2.75" x14ac:dyDescent="0.2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2.75" x14ac:dyDescent="0.2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2.75" x14ac:dyDescent="0.2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2.75" x14ac:dyDescent="0.2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2.75" x14ac:dyDescent="0.2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2.75" x14ac:dyDescent="0.2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2.75" x14ac:dyDescent="0.2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2.75" x14ac:dyDescent="0.2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2.75" x14ac:dyDescent="0.2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2.75" x14ac:dyDescent="0.2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2.75" x14ac:dyDescent="0.2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2.75" x14ac:dyDescent="0.2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2.75" x14ac:dyDescent="0.2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2.75" x14ac:dyDescent="0.2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2.75" x14ac:dyDescent="0.2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2.75" x14ac:dyDescent="0.2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2.75" x14ac:dyDescent="0.2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2.75" x14ac:dyDescent="0.2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2.75" x14ac:dyDescent="0.2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2.75" x14ac:dyDescent="0.2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2.75" x14ac:dyDescent="0.2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2.75" x14ac:dyDescent="0.2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2.75" x14ac:dyDescent="0.2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2.75" x14ac:dyDescent="0.2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2.75" x14ac:dyDescent="0.2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2.75" x14ac:dyDescent="0.2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2.75" x14ac:dyDescent="0.2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2.75" x14ac:dyDescent="0.2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2.75" x14ac:dyDescent="0.2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2.75" x14ac:dyDescent="0.2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2.75" x14ac:dyDescent="0.2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2.75" x14ac:dyDescent="0.2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2.75" x14ac:dyDescent="0.2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2.75" x14ac:dyDescent="0.2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2.75" x14ac:dyDescent="0.2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2.75" x14ac:dyDescent="0.2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2.75" x14ac:dyDescent="0.2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2.75" x14ac:dyDescent="0.2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2.75" x14ac:dyDescent="0.2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2.75" x14ac:dyDescent="0.2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2.75" x14ac:dyDescent="0.2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2.75" x14ac:dyDescent="0.2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2.75" x14ac:dyDescent="0.2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2.75" x14ac:dyDescent="0.2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2.75" x14ac:dyDescent="0.2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2.75" x14ac:dyDescent="0.2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2.75" x14ac:dyDescent="0.2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2.75" x14ac:dyDescent="0.2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2.75" x14ac:dyDescent="0.2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2.75" x14ac:dyDescent="0.2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2.75" x14ac:dyDescent="0.2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2.75" x14ac:dyDescent="0.2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2.75" x14ac:dyDescent="0.2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2.75" x14ac:dyDescent="0.2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2.75" x14ac:dyDescent="0.2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2.75" x14ac:dyDescent="0.2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2.75" x14ac:dyDescent="0.2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2.75" x14ac:dyDescent="0.2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2.75" x14ac:dyDescent="0.2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2.75" x14ac:dyDescent="0.2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2.75" x14ac:dyDescent="0.2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2.75" x14ac:dyDescent="0.2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2.75" x14ac:dyDescent="0.2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2.75" x14ac:dyDescent="0.2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2.75" x14ac:dyDescent="0.2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2.75" x14ac:dyDescent="0.2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2.75" x14ac:dyDescent="0.2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2.75" x14ac:dyDescent="0.2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2.75" x14ac:dyDescent="0.2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2.75" x14ac:dyDescent="0.2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2.75" x14ac:dyDescent="0.2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2.75" x14ac:dyDescent="0.2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2.75" x14ac:dyDescent="0.2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2.75" x14ac:dyDescent="0.2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2.75" x14ac:dyDescent="0.2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2.75" x14ac:dyDescent="0.2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2.75" x14ac:dyDescent="0.2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2.75" x14ac:dyDescent="0.2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2.75" x14ac:dyDescent="0.2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2.75" x14ac:dyDescent="0.2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2.75" x14ac:dyDescent="0.2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2.75" x14ac:dyDescent="0.2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2.75" x14ac:dyDescent="0.2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2.75" x14ac:dyDescent="0.2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2.75" x14ac:dyDescent="0.2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2.75" x14ac:dyDescent="0.2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2.75" x14ac:dyDescent="0.2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2.75" x14ac:dyDescent="0.2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2.75" x14ac:dyDescent="0.2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2.75" x14ac:dyDescent="0.2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2.75" x14ac:dyDescent="0.2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2.75" x14ac:dyDescent="0.2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2.75" x14ac:dyDescent="0.2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2.75" x14ac:dyDescent="0.2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2.75" x14ac:dyDescent="0.2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2.75" x14ac:dyDescent="0.2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2.75" x14ac:dyDescent="0.2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2.75" x14ac:dyDescent="0.2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2.75" x14ac:dyDescent="0.2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2.75" x14ac:dyDescent="0.2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2.75" x14ac:dyDescent="0.2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2.75" x14ac:dyDescent="0.2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2.75" x14ac:dyDescent="0.2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2.75" x14ac:dyDescent="0.2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2.75" x14ac:dyDescent="0.2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2.75" x14ac:dyDescent="0.2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2.75" x14ac:dyDescent="0.2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2.75" x14ac:dyDescent="0.2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2.75" x14ac:dyDescent="0.2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2.75" x14ac:dyDescent="0.2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2.75" x14ac:dyDescent="0.2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2.75" x14ac:dyDescent="0.2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2.75" x14ac:dyDescent="0.2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2.75" x14ac:dyDescent="0.2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2.75" x14ac:dyDescent="0.2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2.75" x14ac:dyDescent="0.2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2.75" x14ac:dyDescent="0.2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2.75" x14ac:dyDescent="0.2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2.75" x14ac:dyDescent="0.2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2.75" x14ac:dyDescent="0.2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2.75" x14ac:dyDescent="0.2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2.75" x14ac:dyDescent="0.2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2.75" x14ac:dyDescent="0.2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2.75" x14ac:dyDescent="0.2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2.75" x14ac:dyDescent="0.2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2.75" x14ac:dyDescent="0.2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2.75" x14ac:dyDescent="0.2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2.75" x14ac:dyDescent="0.2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2.75" x14ac:dyDescent="0.2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2.75" x14ac:dyDescent="0.2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2.75" x14ac:dyDescent="0.2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2.75" x14ac:dyDescent="0.2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2.75" x14ac:dyDescent="0.2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2.75" x14ac:dyDescent="0.2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2.75" x14ac:dyDescent="0.2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2.75" x14ac:dyDescent="0.2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2.75" x14ac:dyDescent="0.2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2.75" x14ac:dyDescent="0.2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2.75" x14ac:dyDescent="0.2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2.75" x14ac:dyDescent="0.2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2.75" x14ac:dyDescent="0.2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2.75" x14ac:dyDescent="0.2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2.75" x14ac:dyDescent="0.2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2.75" x14ac:dyDescent="0.2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2.75" x14ac:dyDescent="0.2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2.75" x14ac:dyDescent="0.2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2.75" x14ac:dyDescent="0.2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2.75" x14ac:dyDescent="0.2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2.75" x14ac:dyDescent="0.2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2.75" x14ac:dyDescent="0.2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2.75" x14ac:dyDescent="0.2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2.75" x14ac:dyDescent="0.2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2.75" x14ac:dyDescent="0.2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2.75" x14ac:dyDescent="0.2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2.75" x14ac:dyDescent="0.2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2.75" x14ac:dyDescent="0.2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2.75" x14ac:dyDescent="0.2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2.75" x14ac:dyDescent="0.2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2.75" x14ac:dyDescent="0.2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2.75" x14ac:dyDescent="0.2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2.75" x14ac:dyDescent="0.2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2.75" x14ac:dyDescent="0.2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2.75" x14ac:dyDescent="0.2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2.75" x14ac:dyDescent="0.2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2.75" x14ac:dyDescent="0.2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2.75" x14ac:dyDescent="0.2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2.75" x14ac:dyDescent="0.2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2.75" x14ac:dyDescent="0.2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2.75" x14ac:dyDescent="0.2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2.75" x14ac:dyDescent="0.2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2.75" x14ac:dyDescent="0.2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2.75" x14ac:dyDescent="0.2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2.75" x14ac:dyDescent="0.2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2.75" x14ac:dyDescent="0.2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2.75" x14ac:dyDescent="0.2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2.75" x14ac:dyDescent="0.2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2.75" x14ac:dyDescent="0.2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2.75" x14ac:dyDescent="0.2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2.75" x14ac:dyDescent="0.2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2.75" x14ac:dyDescent="0.2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2.75" x14ac:dyDescent="0.2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2.75" x14ac:dyDescent="0.2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2.75" x14ac:dyDescent="0.2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2.75" x14ac:dyDescent="0.2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2.75" x14ac:dyDescent="0.2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2.75" x14ac:dyDescent="0.2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2.75" x14ac:dyDescent="0.2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2.75" x14ac:dyDescent="0.2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2.75" x14ac:dyDescent="0.2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2.75" x14ac:dyDescent="0.2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2.75" x14ac:dyDescent="0.2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2.75" x14ac:dyDescent="0.2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2.75" x14ac:dyDescent="0.2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2.75" x14ac:dyDescent="0.2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2.75" x14ac:dyDescent="0.2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2.75" x14ac:dyDescent="0.2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2.75" x14ac:dyDescent="0.2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2.75" x14ac:dyDescent="0.2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2.75" x14ac:dyDescent="0.2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2.75" x14ac:dyDescent="0.2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2.75" x14ac:dyDescent="0.2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2.75" x14ac:dyDescent="0.2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2.75" x14ac:dyDescent="0.2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2.75" x14ac:dyDescent="0.2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2.75" x14ac:dyDescent="0.2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2.75" x14ac:dyDescent="0.2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2.75" x14ac:dyDescent="0.2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2.75" x14ac:dyDescent="0.2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2.75" x14ac:dyDescent="0.2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2.75" x14ac:dyDescent="0.2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2.75" x14ac:dyDescent="0.2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2.75" x14ac:dyDescent="0.2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2.75" x14ac:dyDescent="0.2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2.75" x14ac:dyDescent="0.2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2.75" x14ac:dyDescent="0.2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2.75" x14ac:dyDescent="0.2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2.75" x14ac:dyDescent="0.2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2.75" x14ac:dyDescent="0.2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2.75" x14ac:dyDescent="0.2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2.75" x14ac:dyDescent="0.2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2.75" x14ac:dyDescent="0.2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2.75" x14ac:dyDescent="0.2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2.75" x14ac:dyDescent="0.2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2.75" x14ac:dyDescent="0.2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2.75" x14ac:dyDescent="0.2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2.75" x14ac:dyDescent="0.2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2.75" x14ac:dyDescent="0.2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2.75" x14ac:dyDescent="0.2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2.75" x14ac:dyDescent="0.2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2.75" x14ac:dyDescent="0.2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2.75" x14ac:dyDescent="0.2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2.75" x14ac:dyDescent="0.2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2.75" x14ac:dyDescent="0.2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2.75" x14ac:dyDescent="0.2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2.75" x14ac:dyDescent="0.2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2.75" x14ac:dyDescent="0.2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2.75" x14ac:dyDescent="0.2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2.75" x14ac:dyDescent="0.2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2.75" x14ac:dyDescent="0.2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2.75" x14ac:dyDescent="0.2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2.75" x14ac:dyDescent="0.2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2.75" x14ac:dyDescent="0.2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2.75" x14ac:dyDescent="0.2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2.75" x14ac:dyDescent="0.2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2.75" x14ac:dyDescent="0.2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2.75" x14ac:dyDescent="0.2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2.75" x14ac:dyDescent="0.2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2.75" x14ac:dyDescent="0.2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2.75" x14ac:dyDescent="0.2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2.75" x14ac:dyDescent="0.2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2.75" x14ac:dyDescent="0.2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2.75" x14ac:dyDescent="0.2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2.75" x14ac:dyDescent="0.2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2.75" x14ac:dyDescent="0.2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2.75" x14ac:dyDescent="0.2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2.75" x14ac:dyDescent="0.2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2.75" x14ac:dyDescent="0.2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2.75" x14ac:dyDescent="0.2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2.75" x14ac:dyDescent="0.2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2.75" x14ac:dyDescent="0.2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2.75" x14ac:dyDescent="0.2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2.75" x14ac:dyDescent="0.2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2.75" x14ac:dyDescent="0.2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2.75" x14ac:dyDescent="0.2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2.75" x14ac:dyDescent="0.2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2.75" x14ac:dyDescent="0.2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2.75" x14ac:dyDescent="0.2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2.75" x14ac:dyDescent="0.2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2.75" x14ac:dyDescent="0.2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2.75" x14ac:dyDescent="0.2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2.75" x14ac:dyDescent="0.2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2.75" x14ac:dyDescent="0.2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2.75" x14ac:dyDescent="0.2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2.75" x14ac:dyDescent="0.2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2.75" x14ac:dyDescent="0.2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2.75" x14ac:dyDescent="0.2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2.75" x14ac:dyDescent="0.2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2.75" x14ac:dyDescent="0.2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2.75" x14ac:dyDescent="0.2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2.75" x14ac:dyDescent="0.2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2.75" x14ac:dyDescent="0.2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2.75" x14ac:dyDescent="0.2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2.75" x14ac:dyDescent="0.2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2.75" x14ac:dyDescent="0.2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2.75" x14ac:dyDescent="0.2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2.75" x14ac:dyDescent="0.2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2.75" x14ac:dyDescent="0.2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2.75" x14ac:dyDescent="0.2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2.75" x14ac:dyDescent="0.2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2.75" x14ac:dyDescent="0.2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2.75" x14ac:dyDescent="0.2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2.75" x14ac:dyDescent="0.2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2.75" x14ac:dyDescent="0.2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2.75" x14ac:dyDescent="0.2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2.75" x14ac:dyDescent="0.2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2.75" x14ac:dyDescent="0.2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2.75" x14ac:dyDescent="0.2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2.75" x14ac:dyDescent="0.2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2.75" x14ac:dyDescent="0.2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2.75" x14ac:dyDescent="0.2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2.75" x14ac:dyDescent="0.2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2.75" x14ac:dyDescent="0.2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2.75" x14ac:dyDescent="0.2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2.75" x14ac:dyDescent="0.2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2.75" x14ac:dyDescent="0.2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2.75" x14ac:dyDescent="0.2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2.75" x14ac:dyDescent="0.2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2.75" x14ac:dyDescent="0.2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2.75" x14ac:dyDescent="0.2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2.75" x14ac:dyDescent="0.2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2.75" x14ac:dyDescent="0.2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2.75" x14ac:dyDescent="0.2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2.75" x14ac:dyDescent="0.2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2.75" x14ac:dyDescent="0.2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2.75" x14ac:dyDescent="0.2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2.75" x14ac:dyDescent="0.2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2.75" x14ac:dyDescent="0.2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2.75" x14ac:dyDescent="0.2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2.75" x14ac:dyDescent="0.2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2.75" x14ac:dyDescent="0.2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2.75" x14ac:dyDescent="0.2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2.75" x14ac:dyDescent="0.2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2.75" x14ac:dyDescent="0.2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2.75" x14ac:dyDescent="0.2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2.75" x14ac:dyDescent="0.2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2.75" x14ac:dyDescent="0.2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2.75" x14ac:dyDescent="0.2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2.75" x14ac:dyDescent="0.2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2.75" x14ac:dyDescent="0.2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2.75" x14ac:dyDescent="0.2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2.75" x14ac:dyDescent="0.2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2.75" x14ac:dyDescent="0.2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2.75" x14ac:dyDescent="0.2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2.75" x14ac:dyDescent="0.2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2.75" x14ac:dyDescent="0.2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2.75" x14ac:dyDescent="0.2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2.75" x14ac:dyDescent="0.2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2.75" x14ac:dyDescent="0.2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2.75" x14ac:dyDescent="0.2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2.75" x14ac:dyDescent="0.2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2.75" x14ac:dyDescent="0.2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2.75" x14ac:dyDescent="0.2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2.75" x14ac:dyDescent="0.2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2.75" x14ac:dyDescent="0.2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2.75" x14ac:dyDescent="0.2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2.75" x14ac:dyDescent="0.2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2.75" x14ac:dyDescent="0.2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2.75" x14ac:dyDescent="0.2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2.75" x14ac:dyDescent="0.2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2.75" x14ac:dyDescent="0.2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2.75" x14ac:dyDescent="0.2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2.75" x14ac:dyDescent="0.2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2.75" x14ac:dyDescent="0.2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2.75" x14ac:dyDescent="0.2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2.75" x14ac:dyDescent="0.2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2.75" x14ac:dyDescent="0.2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2.75" x14ac:dyDescent="0.2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2.75" x14ac:dyDescent="0.2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2.75" x14ac:dyDescent="0.2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2.75" x14ac:dyDescent="0.2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2.75" x14ac:dyDescent="0.2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2.75" x14ac:dyDescent="0.2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2.75" x14ac:dyDescent="0.2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2.75" x14ac:dyDescent="0.2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2.75" x14ac:dyDescent="0.2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2.75" x14ac:dyDescent="0.2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2.75" x14ac:dyDescent="0.2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2.75" x14ac:dyDescent="0.2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2.75" x14ac:dyDescent="0.2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2.75" x14ac:dyDescent="0.2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2.75" x14ac:dyDescent="0.2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2.75" x14ac:dyDescent="0.2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2.75" x14ac:dyDescent="0.2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2.75" x14ac:dyDescent="0.2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2.75" x14ac:dyDescent="0.2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2.75" x14ac:dyDescent="0.2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2.75" x14ac:dyDescent="0.2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2.75" x14ac:dyDescent="0.2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2.75" x14ac:dyDescent="0.2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2.75" x14ac:dyDescent="0.2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2.75" x14ac:dyDescent="0.2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2.75" x14ac:dyDescent="0.2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2.75" x14ac:dyDescent="0.2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2.75" x14ac:dyDescent="0.2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2.75" x14ac:dyDescent="0.2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2.75" x14ac:dyDescent="0.2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2.75" x14ac:dyDescent="0.2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2.75" x14ac:dyDescent="0.2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2.75" x14ac:dyDescent="0.2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2.75" x14ac:dyDescent="0.2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2.75" x14ac:dyDescent="0.2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2.75" x14ac:dyDescent="0.2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2.75" x14ac:dyDescent="0.2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2.75" x14ac:dyDescent="0.2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2.75" x14ac:dyDescent="0.2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2.75" x14ac:dyDescent="0.2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2.75" x14ac:dyDescent="0.2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2.75" x14ac:dyDescent="0.2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2.75" x14ac:dyDescent="0.2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2.75" x14ac:dyDescent="0.2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2.75" x14ac:dyDescent="0.2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2.75" x14ac:dyDescent="0.2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2.75" x14ac:dyDescent="0.2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2.75" x14ac:dyDescent="0.2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2.75" x14ac:dyDescent="0.2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2.75" x14ac:dyDescent="0.2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2.75" x14ac:dyDescent="0.2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2.75" x14ac:dyDescent="0.2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2.75" x14ac:dyDescent="0.2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2.75" x14ac:dyDescent="0.2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2.75" x14ac:dyDescent="0.2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2.75" x14ac:dyDescent="0.2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2.75" x14ac:dyDescent="0.2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2.75" x14ac:dyDescent="0.2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2.75" x14ac:dyDescent="0.2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2.75" x14ac:dyDescent="0.2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2.75" x14ac:dyDescent="0.2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2.75" x14ac:dyDescent="0.2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2.75" x14ac:dyDescent="0.2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2.75" x14ac:dyDescent="0.2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2.75" x14ac:dyDescent="0.2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2.75" x14ac:dyDescent="0.2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2.75" x14ac:dyDescent="0.2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2.75" x14ac:dyDescent="0.2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2.75" x14ac:dyDescent="0.2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2.75" x14ac:dyDescent="0.2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2.75" x14ac:dyDescent="0.2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2.75" x14ac:dyDescent="0.2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2.75" x14ac:dyDescent="0.2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2.75" x14ac:dyDescent="0.2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2.75" x14ac:dyDescent="0.2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2.75" x14ac:dyDescent="0.2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2.75" x14ac:dyDescent="0.2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2.75" x14ac:dyDescent="0.2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2.75" x14ac:dyDescent="0.2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2.75" x14ac:dyDescent="0.2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2.75" x14ac:dyDescent="0.2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2.75" x14ac:dyDescent="0.2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2.75" x14ac:dyDescent="0.2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2.75" x14ac:dyDescent="0.2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2.75" x14ac:dyDescent="0.2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2.75" x14ac:dyDescent="0.2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2.75" x14ac:dyDescent="0.2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2.75" x14ac:dyDescent="0.2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2.75" x14ac:dyDescent="0.2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2.75" x14ac:dyDescent="0.2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2.75" x14ac:dyDescent="0.2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2.75" x14ac:dyDescent="0.2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2.75" x14ac:dyDescent="0.2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2.75" x14ac:dyDescent="0.2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2.75" x14ac:dyDescent="0.2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2.75" x14ac:dyDescent="0.2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2.75" x14ac:dyDescent="0.2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2.75" x14ac:dyDescent="0.2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2.75" x14ac:dyDescent="0.2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2.75" x14ac:dyDescent="0.2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2.75" x14ac:dyDescent="0.2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2.75" x14ac:dyDescent="0.2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2.75" x14ac:dyDescent="0.2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2.75" x14ac:dyDescent="0.2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2.75" x14ac:dyDescent="0.2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2.75" x14ac:dyDescent="0.2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2.75" x14ac:dyDescent="0.2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2.75" x14ac:dyDescent="0.2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2.75" x14ac:dyDescent="0.2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2.75" x14ac:dyDescent="0.2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2.75" x14ac:dyDescent="0.2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2.75" x14ac:dyDescent="0.2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2.75" x14ac:dyDescent="0.2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2.75" x14ac:dyDescent="0.2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2.75" x14ac:dyDescent="0.2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2.75" x14ac:dyDescent="0.2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2.75" x14ac:dyDescent="0.2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2.75" x14ac:dyDescent="0.2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2.75" x14ac:dyDescent="0.2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2.75" x14ac:dyDescent="0.2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2.75" x14ac:dyDescent="0.2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2.75" x14ac:dyDescent="0.2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2.75" x14ac:dyDescent="0.2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2.75" x14ac:dyDescent="0.2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2.75" x14ac:dyDescent="0.2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2.75" x14ac:dyDescent="0.2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2.75" x14ac:dyDescent="0.2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2.75" x14ac:dyDescent="0.2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2.75" x14ac:dyDescent="0.2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2.75" x14ac:dyDescent="0.2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2.75" x14ac:dyDescent="0.2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2.75" x14ac:dyDescent="0.2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2.75" x14ac:dyDescent="0.2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2.75" x14ac:dyDescent="0.2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2.75" x14ac:dyDescent="0.2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2.75" x14ac:dyDescent="0.2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2.75" x14ac:dyDescent="0.2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2.75" x14ac:dyDescent="0.2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2.75" x14ac:dyDescent="0.2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2.75" x14ac:dyDescent="0.2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2.75" x14ac:dyDescent="0.2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2.75" x14ac:dyDescent="0.2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2.75" x14ac:dyDescent="0.2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2.75" x14ac:dyDescent="0.2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2.75" x14ac:dyDescent="0.2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2.75" x14ac:dyDescent="0.2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2.75" x14ac:dyDescent="0.2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2.75" x14ac:dyDescent="0.2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2.75" x14ac:dyDescent="0.2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2.75" x14ac:dyDescent="0.2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2.75" x14ac:dyDescent="0.2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2.75" x14ac:dyDescent="0.2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2.75" x14ac:dyDescent="0.2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2.75" x14ac:dyDescent="0.2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2.75" x14ac:dyDescent="0.2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2.75" x14ac:dyDescent="0.2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2.75" x14ac:dyDescent="0.2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2.75" x14ac:dyDescent="0.2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2.75" x14ac:dyDescent="0.2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2.75" x14ac:dyDescent="0.2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2.75" x14ac:dyDescent="0.2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2.75" x14ac:dyDescent="0.2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2.75" x14ac:dyDescent="0.2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2.75" x14ac:dyDescent="0.2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2.75" x14ac:dyDescent="0.2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2.75" x14ac:dyDescent="0.2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2.75" x14ac:dyDescent="0.2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2.75" x14ac:dyDescent="0.2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2.75" x14ac:dyDescent="0.2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2.75" x14ac:dyDescent="0.2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2.75" x14ac:dyDescent="0.2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2.75" x14ac:dyDescent="0.2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2.75" x14ac:dyDescent="0.2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2.75" x14ac:dyDescent="0.2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2.75" x14ac:dyDescent="0.2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2.75" x14ac:dyDescent="0.2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2.75" x14ac:dyDescent="0.2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2.75" x14ac:dyDescent="0.2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2.75" x14ac:dyDescent="0.2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2.75" x14ac:dyDescent="0.2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2.75" x14ac:dyDescent="0.2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2.75" x14ac:dyDescent="0.2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2.75" x14ac:dyDescent="0.2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2.75" x14ac:dyDescent="0.2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2.75" x14ac:dyDescent="0.2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2.75" x14ac:dyDescent="0.2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2.75" x14ac:dyDescent="0.2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2.75" x14ac:dyDescent="0.2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2.75" x14ac:dyDescent="0.2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2.75" x14ac:dyDescent="0.2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2.75" x14ac:dyDescent="0.2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2.75" x14ac:dyDescent="0.2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2.75" x14ac:dyDescent="0.2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2.75" x14ac:dyDescent="0.2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2.75" x14ac:dyDescent="0.2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2.75" x14ac:dyDescent="0.2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2.75" x14ac:dyDescent="0.2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2.75" x14ac:dyDescent="0.2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2.75" x14ac:dyDescent="0.2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2.75" x14ac:dyDescent="0.2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2.75" x14ac:dyDescent="0.2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2.75" x14ac:dyDescent="0.2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2.75" x14ac:dyDescent="0.2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2.75" x14ac:dyDescent="0.2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2.75" x14ac:dyDescent="0.2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2.75" x14ac:dyDescent="0.2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2.75" x14ac:dyDescent="0.2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2.75" x14ac:dyDescent="0.2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2.75" x14ac:dyDescent="0.2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2.75" x14ac:dyDescent="0.2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2.75" x14ac:dyDescent="0.2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2.75" x14ac:dyDescent="0.2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2.75" x14ac:dyDescent="0.2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2.75" x14ac:dyDescent="0.2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2.75" x14ac:dyDescent="0.2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2.75" x14ac:dyDescent="0.2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2.75" x14ac:dyDescent="0.2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2.75" x14ac:dyDescent="0.2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2.75" x14ac:dyDescent="0.2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2.75" x14ac:dyDescent="0.2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2.75" x14ac:dyDescent="0.2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2.75" x14ac:dyDescent="0.2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2.75" x14ac:dyDescent="0.2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2.75" x14ac:dyDescent="0.2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2.75" x14ac:dyDescent="0.2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2.75" x14ac:dyDescent="0.2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2.75" x14ac:dyDescent="0.2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2.75" x14ac:dyDescent="0.2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2.75" x14ac:dyDescent="0.2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2.75" x14ac:dyDescent="0.2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2.75" x14ac:dyDescent="0.2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2.75" x14ac:dyDescent="0.2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2.75" x14ac:dyDescent="0.2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2.75" x14ac:dyDescent="0.2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2.75" x14ac:dyDescent="0.2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2.75" x14ac:dyDescent="0.2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2.75" x14ac:dyDescent="0.2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2.75" x14ac:dyDescent="0.2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2.75" x14ac:dyDescent="0.2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2.75" x14ac:dyDescent="0.2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2.75" x14ac:dyDescent="0.2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2.75" x14ac:dyDescent="0.2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2.75" x14ac:dyDescent="0.2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2.75" x14ac:dyDescent="0.2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2.75" x14ac:dyDescent="0.2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2.75" x14ac:dyDescent="0.2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2.75" x14ac:dyDescent="0.2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2.75" x14ac:dyDescent="0.2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2.75" x14ac:dyDescent="0.2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2.75" x14ac:dyDescent="0.2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2.75" x14ac:dyDescent="0.2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2.75" x14ac:dyDescent="0.2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2.75" x14ac:dyDescent="0.2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2.75" x14ac:dyDescent="0.2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2.75" x14ac:dyDescent="0.2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2.75" x14ac:dyDescent="0.2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2.75" x14ac:dyDescent="0.2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2.75" x14ac:dyDescent="0.2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2.75" x14ac:dyDescent="0.2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2.75" x14ac:dyDescent="0.2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2.75" x14ac:dyDescent="0.2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2.75" x14ac:dyDescent="0.2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2.75" x14ac:dyDescent="0.2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2.75" x14ac:dyDescent="0.2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2.75" x14ac:dyDescent="0.2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2.75" x14ac:dyDescent="0.2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2.75" x14ac:dyDescent="0.2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2.75" x14ac:dyDescent="0.2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2.75" x14ac:dyDescent="0.2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2.75" x14ac:dyDescent="0.2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2.75" x14ac:dyDescent="0.2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2.75" x14ac:dyDescent="0.2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2.75" x14ac:dyDescent="0.2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2.75" x14ac:dyDescent="0.2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2.75" x14ac:dyDescent="0.2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2.75" x14ac:dyDescent="0.2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2.75" x14ac:dyDescent="0.2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2.75" x14ac:dyDescent="0.2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2.75" x14ac:dyDescent="0.2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2.75" x14ac:dyDescent="0.2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2.75" x14ac:dyDescent="0.2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2.75" x14ac:dyDescent="0.2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2.75" x14ac:dyDescent="0.2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2.75" x14ac:dyDescent="0.2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2.75" x14ac:dyDescent="0.2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2.75" x14ac:dyDescent="0.2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2.75" x14ac:dyDescent="0.2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2.75" x14ac:dyDescent="0.2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2.75" x14ac:dyDescent="0.2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2.75" x14ac:dyDescent="0.2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2.75" x14ac:dyDescent="0.2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2.75" x14ac:dyDescent="0.2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2.75" x14ac:dyDescent="0.2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2.75" x14ac:dyDescent="0.2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2.75" x14ac:dyDescent="0.2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2.75" x14ac:dyDescent="0.2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2.75" x14ac:dyDescent="0.2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2.75" x14ac:dyDescent="0.2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2.75" x14ac:dyDescent="0.2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2.75" x14ac:dyDescent="0.2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2.75" x14ac:dyDescent="0.2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2.75" x14ac:dyDescent="0.2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2.75" x14ac:dyDescent="0.2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2.75" x14ac:dyDescent="0.2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2.75" x14ac:dyDescent="0.2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2.75" x14ac:dyDescent="0.2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2.75" x14ac:dyDescent="0.2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2.75" x14ac:dyDescent="0.2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2.75" x14ac:dyDescent="0.2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2.75" x14ac:dyDescent="0.2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2.75" x14ac:dyDescent="0.2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2.75" x14ac:dyDescent="0.2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2.75" x14ac:dyDescent="0.2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2.75" x14ac:dyDescent="0.2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2.75" x14ac:dyDescent="0.2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2.75" x14ac:dyDescent="0.2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2.75" x14ac:dyDescent="0.2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2.75" x14ac:dyDescent="0.2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2.75" x14ac:dyDescent="0.2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2.75" x14ac:dyDescent="0.2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2.75" x14ac:dyDescent="0.2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2.75" x14ac:dyDescent="0.2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2.75" x14ac:dyDescent="0.2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2.75" x14ac:dyDescent="0.2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2.75" x14ac:dyDescent="0.2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2.75" x14ac:dyDescent="0.2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2.75" x14ac:dyDescent="0.2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2.75" x14ac:dyDescent="0.2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2.75" x14ac:dyDescent="0.2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2.75" x14ac:dyDescent="0.2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2.75" x14ac:dyDescent="0.2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2.75" x14ac:dyDescent="0.2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2.75" x14ac:dyDescent="0.2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2.75" x14ac:dyDescent="0.2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2.75" x14ac:dyDescent="0.2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2.75" x14ac:dyDescent="0.2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2.75" x14ac:dyDescent="0.2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2.75" x14ac:dyDescent="0.2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2.75" x14ac:dyDescent="0.2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2.75" x14ac:dyDescent="0.2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2.75" x14ac:dyDescent="0.2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2.75" x14ac:dyDescent="0.2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2.75" x14ac:dyDescent="0.2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2.75" x14ac:dyDescent="0.2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2.75" x14ac:dyDescent="0.2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2.75" x14ac:dyDescent="0.2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2.75" x14ac:dyDescent="0.2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2.75" x14ac:dyDescent="0.2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2.75" x14ac:dyDescent="0.2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2.75" x14ac:dyDescent="0.2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2.75" x14ac:dyDescent="0.2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2.75" x14ac:dyDescent="0.2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2.75" x14ac:dyDescent="0.2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2.75" x14ac:dyDescent="0.2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2.75" x14ac:dyDescent="0.2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2.75" x14ac:dyDescent="0.2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2.75" x14ac:dyDescent="0.2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2.75" x14ac:dyDescent="0.2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2.75" x14ac:dyDescent="0.2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2.75" x14ac:dyDescent="0.2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2.75" x14ac:dyDescent="0.2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2.75" x14ac:dyDescent="0.2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2.75" x14ac:dyDescent="0.2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2.75" x14ac:dyDescent="0.2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2.75" x14ac:dyDescent="0.2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2.75" x14ac:dyDescent="0.2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2.75" x14ac:dyDescent="0.2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2.75" x14ac:dyDescent="0.2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2.75" x14ac:dyDescent="0.2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2.75" x14ac:dyDescent="0.2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2.75" x14ac:dyDescent="0.2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2.75" x14ac:dyDescent="0.2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2.75" x14ac:dyDescent="0.2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2.75" x14ac:dyDescent="0.2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2.75" x14ac:dyDescent="0.2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2.75" x14ac:dyDescent="0.2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2.75" x14ac:dyDescent="0.2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2.75" x14ac:dyDescent="0.2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2.75" x14ac:dyDescent="0.2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2.75" x14ac:dyDescent="0.2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2.75" x14ac:dyDescent="0.2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2.75" x14ac:dyDescent="0.2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2.75" x14ac:dyDescent="0.2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2.75" x14ac:dyDescent="0.2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2.75" x14ac:dyDescent="0.2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2.75" x14ac:dyDescent="0.2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2.75" x14ac:dyDescent="0.2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2.75" x14ac:dyDescent="0.2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2.75" x14ac:dyDescent="0.2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2.75" x14ac:dyDescent="0.2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2.75" x14ac:dyDescent="0.2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2.75" x14ac:dyDescent="0.2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2.75" x14ac:dyDescent="0.2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2.75" x14ac:dyDescent="0.2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2.75" x14ac:dyDescent="0.2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2.75" x14ac:dyDescent="0.2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2.75" x14ac:dyDescent="0.2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2.75" x14ac:dyDescent="0.2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2.75" x14ac:dyDescent="0.2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2.75" x14ac:dyDescent="0.2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2.75" x14ac:dyDescent="0.2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2.75" x14ac:dyDescent="0.2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2.75" x14ac:dyDescent="0.2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2.75" x14ac:dyDescent="0.2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2.75" x14ac:dyDescent="0.2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2.75" x14ac:dyDescent="0.2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2.75" x14ac:dyDescent="0.2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2.75" x14ac:dyDescent="0.2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2.75" x14ac:dyDescent="0.2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2.75" x14ac:dyDescent="0.2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2.75" x14ac:dyDescent="0.2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2.75" x14ac:dyDescent="0.2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2.75" x14ac:dyDescent="0.2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2.75" x14ac:dyDescent="0.2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2.75" x14ac:dyDescent="0.2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2.75" x14ac:dyDescent="0.2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2.75" x14ac:dyDescent="0.2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2.75" x14ac:dyDescent="0.2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2.75" x14ac:dyDescent="0.2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2.75" x14ac:dyDescent="0.2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2.75" x14ac:dyDescent="0.2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2.75" x14ac:dyDescent="0.2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2.75" x14ac:dyDescent="0.2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2.75" x14ac:dyDescent="0.2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2.75" x14ac:dyDescent="0.2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2.75" x14ac:dyDescent="0.2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2.75" x14ac:dyDescent="0.2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2.75" x14ac:dyDescent="0.2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2.75" x14ac:dyDescent="0.2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2.75" x14ac:dyDescent="0.2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2.75" x14ac:dyDescent="0.2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2.75" x14ac:dyDescent="0.2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2.75" x14ac:dyDescent="0.2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2.75" x14ac:dyDescent="0.2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2.75" x14ac:dyDescent="0.2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2.75" x14ac:dyDescent="0.2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2.75" x14ac:dyDescent="0.2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2.75" x14ac:dyDescent="0.2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2.75" x14ac:dyDescent="0.2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2.75" x14ac:dyDescent="0.2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2.75" x14ac:dyDescent="0.2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2.75" x14ac:dyDescent="0.2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2.75" x14ac:dyDescent="0.2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2.75" x14ac:dyDescent="0.2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2.75" x14ac:dyDescent="0.2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2.75" x14ac:dyDescent="0.2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2.75" x14ac:dyDescent="0.2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2.75" x14ac:dyDescent="0.2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2.75" x14ac:dyDescent="0.2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2.75" x14ac:dyDescent="0.2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2.75" x14ac:dyDescent="0.2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2.75" x14ac:dyDescent="0.2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2.75" x14ac:dyDescent="0.2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2.75" x14ac:dyDescent="0.2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2.75" x14ac:dyDescent="0.2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2.75" x14ac:dyDescent="0.2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2.75" x14ac:dyDescent="0.2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2.75" x14ac:dyDescent="0.2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2.75" x14ac:dyDescent="0.2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2.75" x14ac:dyDescent="0.2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2.75" x14ac:dyDescent="0.2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2.75" x14ac:dyDescent="0.2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2.75" x14ac:dyDescent="0.2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2.75" x14ac:dyDescent="0.2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2.75" x14ac:dyDescent="0.2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2.75" x14ac:dyDescent="0.2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2.75" x14ac:dyDescent="0.2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2.75" x14ac:dyDescent="0.2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2.75" x14ac:dyDescent="0.2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2.75" x14ac:dyDescent="0.2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2.75" x14ac:dyDescent="0.2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2.75" x14ac:dyDescent="0.2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2.75" x14ac:dyDescent="0.2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2.75" x14ac:dyDescent="0.2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2.75" x14ac:dyDescent="0.2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2.75" x14ac:dyDescent="0.2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2.75" x14ac:dyDescent="0.2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2.75" x14ac:dyDescent="0.2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2.75" x14ac:dyDescent="0.2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2.75" x14ac:dyDescent="0.2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2.75" x14ac:dyDescent="0.2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2.75" x14ac:dyDescent="0.2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2.75" x14ac:dyDescent="0.2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2.75" x14ac:dyDescent="0.2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2.75" x14ac:dyDescent="0.2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2.75" x14ac:dyDescent="0.2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2.75" x14ac:dyDescent="0.2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2.75" x14ac:dyDescent="0.2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2.75" x14ac:dyDescent="0.2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2.75" x14ac:dyDescent="0.2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2.75" x14ac:dyDescent="0.2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2.75" x14ac:dyDescent="0.2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2.75" x14ac:dyDescent="0.2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2.75" x14ac:dyDescent="0.2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2.75" x14ac:dyDescent="0.2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2.75" x14ac:dyDescent="0.2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2.75" x14ac:dyDescent="0.2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2.75" x14ac:dyDescent="0.2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2.75" x14ac:dyDescent="0.2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2.75" x14ac:dyDescent="0.2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2.75" x14ac:dyDescent="0.2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2.75" x14ac:dyDescent="0.2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2.75" x14ac:dyDescent="0.2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2.75" x14ac:dyDescent="0.2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2.75" x14ac:dyDescent="0.2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2.75" x14ac:dyDescent="0.2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2.75" x14ac:dyDescent="0.2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2.75" x14ac:dyDescent="0.2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2.75" x14ac:dyDescent="0.2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2.75" x14ac:dyDescent="0.2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2.75" x14ac:dyDescent="0.2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2.75" x14ac:dyDescent="0.2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2.75" x14ac:dyDescent="0.2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2.75" x14ac:dyDescent="0.2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2.75" x14ac:dyDescent="0.2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2.75" x14ac:dyDescent="0.2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2.75" x14ac:dyDescent="0.2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2.75" x14ac:dyDescent="0.2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2.75" x14ac:dyDescent="0.2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2.75" x14ac:dyDescent="0.2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2.75" x14ac:dyDescent="0.2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2.75" x14ac:dyDescent="0.2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2.75" x14ac:dyDescent="0.2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2.75" x14ac:dyDescent="0.2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2.75" x14ac:dyDescent="0.2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2.75" x14ac:dyDescent="0.2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2.75" x14ac:dyDescent="0.2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2.75" x14ac:dyDescent="0.2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2.75" x14ac:dyDescent="0.2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2.75" x14ac:dyDescent="0.2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2.75" x14ac:dyDescent="0.2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2.75" x14ac:dyDescent="0.2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2.75" x14ac:dyDescent="0.2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2.75" x14ac:dyDescent="0.2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2.75" x14ac:dyDescent="0.2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2.75" x14ac:dyDescent="0.2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2.75" x14ac:dyDescent="0.2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2.75" x14ac:dyDescent="0.2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2.75" x14ac:dyDescent="0.2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2.75" x14ac:dyDescent="0.2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2.75" x14ac:dyDescent="0.2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2.75" x14ac:dyDescent="0.2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2.75" x14ac:dyDescent="0.2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2.75" x14ac:dyDescent="0.2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2.75" x14ac:dyDescent="0.2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2.75" x14ac:dyDescent="0.2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2.75" x14ac:dyDescent="0.2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2.75" x14ac:dyDescent="0.2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2.75" x14ac:dyDescent="0.2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2.75" x14ac:dyDescent="0.2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2.75" x14ac:dyDescent="0.2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2.75" x14ac:dyDescent="0.2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2.75" x14ac:dyDescent="0.2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2.75" x14ac:dyDescent="0.2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2.75" x14ac:dyDescent="0.2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2.75" x14ac:dyDescent="0.2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2.75" x14ac:dyDescent="0.2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2.75" x14ac:dyDescent="0.2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2.75" x14ac:dyDescent="0.2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2.75" x14ac:dyDescent="0.2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2.75" x14ac:dyDescent="0.2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2.75" x14ac:dyDescent="0.2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2.75" x14ac:dyDescent="0.2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2.75" x14ac:dyDescent="0.2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2.75" x14ac:dyDescent="0.2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2.75" x14ac:dyDescent="0.2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2.75" x14ac:dyDescent="0.2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2.75" x14ac:dyDescent="0.2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2.75" x14ac:dyDescent="0.2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2.75" x14ac:dyDescent="0.2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2.75" x14ac:dyDescent="0.2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2.75" x14ac:dyDescent="0.2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2.75" x14ac:dyDescent="0.2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2.75" x14ac:dyDescent="0.2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2.75" x14ac:dyDescent="0.2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2.75" x14ac:dyDescent="0.2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2.75" x14ac:dyDescent="0.2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2.75" x14ac:dyDescent="0.2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2.75" x14ac:dyDescent="0.2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2.75" x14ac:dyDescent="0.2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2.75" x14ac:dyDescent="0.2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2.75" x14ac:dyDescent="0.2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2.75" x14ac:dyDescent="0.2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2.75" x14ac:dyDescent="0.2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2.75" x14ac:dyDescent="0.2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2.75" x14ac:dyDescent="0.2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2.75" x14ac:dyDescent="0.2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2.75" x14ac:dyDescent="0.2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2.75" x14ac:dyDescent="0.2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2.75" x14ac:dyDescent="0.2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2.75" x14ac:dyDescent="0.2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2.75" x14ac:dyDescent="0.2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2.75" x14ac:dyDescent="0.2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2.75" x14ac:dyDescent="0.2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2.75" x14ac:dyDescent="0.2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2.75" x14ac:dyDescent="0.2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2.75" x14ac:dyDescent="0.2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2.75" x14ac:dyDescent="0.2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2.75" x14ac:dyDescent="0.2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2.75" x14ac:dyDescent="0.2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2.75" x14ac:dyDescent="0.2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2.75" x14ac:dyDescent="0.2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2.75" x14ac:dyDescent="0.2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2.75" x14ac:dyDescent="0.2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2.75" x14ac:dyDescent="0.2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2.75" x14ac:dyDescent="0.2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2.75" x14ac:dyDescent="0.2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2.75" x14ac:dyDescent="0.2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2.75" x14ac:dyDescent="0.2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2.75" x14ac:dyDescent="0.2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2.75" x14ac:dyDescent="0.2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2.75" x14ac:dyDescent="0.2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2.75" x14ac:dyDescent="0.2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2.75" x14ac:dyDescent="0.2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2.75" x14ac:dyDescent="0.2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2.75" x14ac:dyDescent="0.2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2.75" x14ac:dyDescent="0.2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2.75" x14ac:dyDescent="0.2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2.75" x14ac:dyDescent="0.2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2.75" x14ac:dyDescent="0.2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2.75" x14ac:dyDescent="0.2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2.75" x14ac:dyDescent="0.2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2.75" x14ac:dyDescent="0.2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2.75" x14ac:dyDescent="0.2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2.75" x14ac:dyDescent="0.2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2.75" x14ac:dyDescent="0.2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2.75" x14ac:dyDescent="0.2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2.75" x14ac:dyDescent="0.2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2.75" x14ac:dyDescent="0.2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2.75" x14ac:dyDescent="0.2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2.75" x14ac:dyDescent="0.2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2.75" x14ac:dyDescent="0.2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2.75" x14ac:dyDescent="0.2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2.75" x14ac:dyDescent="0.2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2.75" x14ac:dyDescent="0.2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2.75" x14ac:dyDescent="0.2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2.75" x14ac:dyDescent="0.2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2.75" x14ac:dyDescent="0.2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2.75" x14ac:dyDescent="0.2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2.75" x14ac:dyDescent="0.2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2.75" x14ac:dyDescent="0.2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2.75" x14ac:dyDescent="0.2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2.75" x14ac:dyDescent="0.2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2.75" x14ac:dyDescent="0.2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2.75" x14ac:dyDescent="0.2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2.75" x14ac:dyDescent="0.2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2.75" x14ac:dyDescent="0.2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2.75" x14ac:dyDescent="0.2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2.75" x14ac:dyDescent="0.2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2.75" x14ac:dyDescent="0.2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2.75" x14ac:dyDescent="0.2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2.75" x14ac:dyDescent="0.2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2.75" x14ac:dyDescent="0.2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2.75" x14ac:dyDescent="0.2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2.75" x14ac:dyDescent="0.2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2.75" x14ac:dyDescent="0.2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2.75" x14ac:dyDescent="0.2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2.75" x14ac:dyDescent="0.2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2.75" x14ac:dyDescent="0.2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2.75" x14ac:dyDescent="0.2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2.75" x14ac:dyDescent="0.2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2.75" x14ac:dyDescent="0.2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2.75" x14ac:dyDescent="0.2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2.75" x14ac:dyDescent="0.2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2.75" x14ac:dyDescent="0.2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2.75" x14ac:dyDescent="0.2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2.75" x14ac:dyDescent="0.2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2.75" x14ac:dyDescent="0.2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2.75" x14ac:dyDescent="0.2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2.75" x14ac:dyDescent="0.2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2.75" x14ac:dyDescent="0.2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2.75" x14ac:dyDescent="0.2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2.75" x14ac:dyDescent="0.2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2.75" x14ac:dyDescent="0.2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2.75" x14ac:dyDescent="0.2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2.75" x14ac:dyDescent="0.2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2.75" x14ac:dyDescent="0.2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2.75" x14ac:dyDescent="0.2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2.75" x14ac:dyDescent="0.2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2.75" x14ac:dyDescent="0.2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2.75" x14ac:dyDescent="0.2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2.75" x14ac:dyDescent="0.2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2.75" x14ac:dyDescent="0.2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2.75" x14ac:dyDescent="0.2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2.75" x14ac:dyDescent="0.2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2.75" x14ac:dyDescent="0.2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2.75" x14ac:dyDescent="0.2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2.75" x14ac:dyDescent="0.2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2.75" x14ac:dyDescent="0.2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2.75" x14ac:dyDescent="0.2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2.75" x14ac:dyDescent="0.2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2.75" x14ac:dyDescent="0.2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2.75" x14ac:dyDescent="0.2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2.75" x14ac:dyDescent="0.2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2.75" x14ac:dyDescent="0.2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2.75" x14ac:dyDescent="0.2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2.75" x14ac:dyDescent="0.2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2.75" x14ac:dyDescent="0.2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2.75" x14ac:dyDescent="0.2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2.75" x14ac:dyDescent="0.2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2.75" x14ac:dyDescent="0.2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2.75" x14ac:dyDescent="0.2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2.75" x14ac:dyDescent="0.2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2.75" x14ac:dyDescent="0.2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2.75" x14ac:dyDescent="0.2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2.75" x14ac:dyDescent="0.2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2.75" x14ac:dyDescent="0.2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2.75" x14ac:dyDescent="0.2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2.75" x14ac:dyDescent="0.2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2.75" x14ac:dyDescent="0.2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2.75" x14ac:dyDescent="0.2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2.75" x14ac:dyDescent="0.2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2.75" x14ac:dyDescent="0.2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2.75" x14ac:dyDescent="0.2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2.75" x14ac:dyDescent="0.2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2.75" x14ac:dyDescent="0.2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2.75" x14ac:dyDescent="0.2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2.75" x14ac:dyDescent="0.2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2.75" x14ac:dyDescent="0.2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2.75" x14ac:dyDescent="0.2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2.75" x14ac:dyDescent="0.2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2.75" x14ac:dyDescent="0.2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2.75" x14ac:dyDescent="0.2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2.75" x14ac:dyDescent="0.2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2.75" x14ac:dyDescent="0.2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2.75" x14ac:dyDescent="0.2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2.75" x14ac:dyDescent="0.2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2.75" x14ac:dyDescent="0.2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2.75" x14ac:dyDescent="0.2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2.75" x14ac:dyDescent="0.2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2.75" x14ac:dyDescent="0.2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2.75" x14ac:dyDescent="0.2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2.75" x14ac:dyDescent="0.2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2.75" x14ac:dyDescent="0.2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2.75" x14ac:dyDescent="0.2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2.75" x14ac:dyDescent="0.2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2.75" x14ac:dyDescent="0.2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2.75" x14ac:dyDescent="0.2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2.75" x14ac:dyDescent="0.2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2.75" x14ac:dyDescent="0.2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2.75" x14ac:dyDescent="0.2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2.75" x14ac:dyDescent="0.2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2.75" x14ac:dyDescent="0.2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2.75" x14ac:dyDescent="0.2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2.75" x14ac:dyDescent="0.2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2.75" x14ac:dyDescent="0.2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2.75" x14ac:dyDescent="0.2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2.75" x14ac:dyDescent="0.2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2.75" x14ac:dyDescent="0.2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2.75" x14ac:dyDescent="0.2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2.75" x14ac:dyDescent="0.2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2.75" x14ac:dyDescent="0.2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2.75" x14ac:dyDescent="0.2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2.75" x14ac:dyDescent="0.2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2.75" x14ac:dyDescent="0.2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2.75" x14ac:dyDescent="0.2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2.75" x14ac:dyDescent="0.2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2.75" x14ac:dyDescent="0.2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2.75" x14ac:dyDescent="0.2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2.75" x14ac:dyDescent="0.2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2.75" x14ac:dyDescent="0.2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2.75" x14ac:dyDescent="0.2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2.75" x14ac:dyDescent="0.2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2.75" x14ac:dyDescent="0.2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2.75" x14ac:dyDescent="0.2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2.75" x14ac:dyDescent="0.2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2.75" x14ac:dyDescent="0.2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2.75" x14ac:dyDescent="0.2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2.75" x14ac:dyDescent="0.2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2.75" x14ac:dyDescent="0.2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2.75" x14ac:dyDescent="0.2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2.75" x14ac:dyDescent="0.2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2.75" x14ac:dyDescent="0.2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2.75" x14ac:dyDescent="0.2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2.75" x14ac:dyDescent="0.2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2.75" x14ac:dyDescent="0.2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2.75" x14ac:dyDescent="0.2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2.75" x14ac:dyDescent="0.2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2.75" x14ac:dyDescent="0.2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2.75" x14ac:dyDescent="0.2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2.75" x14ac:dyDescent="0.2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2.75" x14ac:dyDescent="0.2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2.75" x14ac:dyDescent="0.2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2.75" x14ac:dyDescent="0.2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2.75" x14ac:dyDescent="0.2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2.75" x14ac:dyDescent="0.2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2.75" x14ac:dyDescent="0.2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2.75" x14ac:dyDescent="0.2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2.75" x14ac:dyDescent="0.2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2.75" x14ac:dyDescent="0.2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2.75" x14ac:dyDescent="0.2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2.75" x14ac:dyDescent="0.2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2.75" x14ac:dyDescent="0.2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2.75" x14ac:dyDescent="0.2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2.75" x14ac:dyDescent="0.2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2.75" x14ac:dyDescent="0.2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2.75" x14ac:dyDescent="0.2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2.75" x14ac:dyDescent="0.2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2.75" x14ac:dyDescent="0.2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2.75" x14ac:dyDescent="0.2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2.75" x14ac:dyDescent="0.2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2.75" x14ac:dyDescent="0.2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2.75" x14ac:dyDescent="0.2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2.75" x14ac:dyDescent="0.2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2.75" x14ac:dyDescent="0.2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2.75" x14ac:dyDescent="0.2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2.75" x14ac:dyDescent="0.2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2.75" x14ac:dyDescent="0.2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2.75" x14ac:dyDescent="0.2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2.75" x14ac:dyDescent="0.2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2.75" x14ac:dyDescent="0.2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2.75" x14ac:dyDescent="0.2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2.75" x14ac:dyDescent="0.2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2.75" x14ac:dyDescent="0.2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2.75" x14ac:dyDescent="0.2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2.75" x14ac:dyDescent="0.2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2.75" x14ac:dyDescent="0.2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2.75" x14ac:dyDescent="0.2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2.75" x14ac:dyDescent="0.2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2.75" x14ac:dyDescent="0.2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2.75" x14ac:dyDescent="0.2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2.75" x14ac:dyDescent="0.2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2.75" x14ac:dyDescent="0.2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2.75" x14ac:dyDescent="0.2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2.75" x14ac:dyDescent="0.2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2.75" x14ac:dyDescent="0.2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2.75" x14ac:dyDescent="0.2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2.75" x14ac:dyDescent="0.2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2.75" x14ac:dyDescent="0.2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2.75" x14ac:dyDescent="0.2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2.75" x14ac:dyDescent="0.2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2.75" x14ac:dyDescent="0.2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2.75" x14ac:dyDescent="0.2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2.75" x14ac:dyDescent="0.2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2.75" x14ac:dyDescent="0.2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2.75" x14ac:dyDescent="0.2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2.75" x14ac:dyDescent="0.2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2.75" x14ac:dyDescent="0.2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2.75" x14ac:dyDescent="0.2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2.75" x14ac:dyDescent="0.2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2.75" x14ac:dyDescent="0.2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2.75" x14ac:dyDescent="0.2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2.75" x14ac:dyDescent="0.2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2.75" x14ac:dyDescent="0.2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2.75" x14ac:dyDescent="0.2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2.75" x14ac:dyDescent="0.2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2.75" x14ac:dyDescent="0.2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2.75" x14ac:dyDescent="0.2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2.75" x14ac:dyDescent="0.2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2.75" x14ac:dyDescent="0.2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2.75" x14ac:dyDescent="0.2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2.75" x14ac:dyDescent="0.2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2.75" x14ac:dyDescent="0.2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2.75" x14ac:dyDescent="0.2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2.75" x14ac:dyDescent="0.2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2.75" x14ac:dyDescent="0.2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2.75" x14ac:dyDescent="0.2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2.75" x14ac:dyDescent="0.2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2.75" x14ac:dyDescent="0.2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2.75" x14ac:dyDescent="0.2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2.75" x14ac:dyDescent="0.2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2.75" x14ac:dyDescent="0.2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2.75" x14ac:dyDescent="0.2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2.75" x14ac:dyDescent="0.2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2.75" x14ac:dyDescent="0.2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2.75" x14ac:dyDescent="0.2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2.75" x14ac:dyDescent="0.2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2.75" x14ac:dyDescent="0.2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2.75" x14ac:dyDescent="0.2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2.75" x14ac:dyDescent="0.2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2.75" x14ac:dyDescent="0.2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2.75" x14ac:dyDescent="0.2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2.75" x14ac:dyDescent="0.2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2.75" x14ac:dyDescent="0.2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2.75" x14ac:dyDescent="0.2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2.75" x14ac:dyDescent="0.2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2.75" x14ac:dyDescent="0.2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2.75" x14ac:dyDescent="0.2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2.75" x14ac:dyDescent="0.2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2.75" x14ac:dyDescent="0.2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2.75" x14ac:dyDescent="0.2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2.75" x14ac:dyDescent="0.2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2.75" x14ac:dyDescent="0.2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2.75" x14ac:dyDescent="0.2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2.75" x14ac:dyDescent="0.2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2.75" x14ac:dyDescent="0.2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2.75" x14ac:dyDescent="0.2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2.75" x14ac:dyDescent="0.2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2.75" x14ac:dyDescent="0.2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2.75" x14ac:dyDescent="0.2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2.75" x14ac:dyDescent="0.2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2.75" x14ac:dyDescent="0.2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2.75" x14ac:dyDescent="0.2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2.75" x14ac:dyDescent="0.2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2.75" x14ac:dyDescent="0.2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2.75" x14ac:dyDescent="0.2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2.75" x14ac:dyDescent="0.2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2.75" x14ac:dyDescent="0.2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2.75" x14ac:dyDescent="0.2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2.75" x14ac:dyDescent="0.2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2.75" x14ac:dyDescent="0.2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2.75" x14ac:dyDescent="0.2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2.75" x14ac:dyDescent="0.2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2.75" x14ac:dyDescent="0.2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2.75" x14ac:dyDescent="0.2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2.75" x14ac:dyDescent="0.2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2.75" x14ac:dyDescent="0.2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2.75" x14ac:dyDescent="0.2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2.75" x14ac:dyDescent="0.2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2.75" x14ac:dyDescent="0.2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2.75" x14ac:dyDescent="0.2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2.75" x14ac:dyDescent="0.2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2.75" x14ac:dyDescent="0.2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2.75" x14ac:dyDescent="0.2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2.75" x14ac:dyDescent="0.2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2.75" x14ac:dyDescent="0.2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2.75" x14ac:dyDescent="0.2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2.75" x14ac:dyDescent="0.2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2.75" x14ac:dyDescent="0.2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2.75" x14ac:dyDescent="0.2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2.75" x14ac:dyDescent="0.2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2.75" x14ac:dyDescent="0.2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2.75" x14ac:dyDescent="0.2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2.75" x14ac:dyDescent="0.2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2.75" x14ac:dyDescent="0.2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2.75" x14ac:dyDescent="0.2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2.75" x14ac:dyDescent="0.2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2.75" x14ac:dyDescent="0.2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2.75" x14ac:dyDescent="0.2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2.75" x14ac:dyDescent="0.2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2.75" x14ac:dyDescent="0.2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2.75" x14ac:dyDescent="0.2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2.75" x14ac:dyDescent="0.2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2.75" x14ac:dyDescent="0.2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2.75" x14ac:dyDescent="0.2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2.75" x14ac:dyDescent="0.2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2.75" x14ac:dyDescent="0.2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2.75" x14ac:dyDescent="0.2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2.75" x14ac:dyDescent="0.2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2.75" x14ac:dyDescent="0.2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2.75" x14ac:dyDescent="0.2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2.75" x14ac:dyDescent="0.2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2.75" x14ac:dyDescent="0.2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2.75" x14ac:dyDescent="0.2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2.75" x14ac:dyDescent="0.2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2.75" x14ac:dyDescent="0.2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2.75" x14ac:dyDescent="0.2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2.75" x14ac:dyDescent="0.2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2.75" x14ac:dyDescent="0.2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2.75" x14ac:dyDescent="0.2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2.75" x14ac:dyDescent="0.2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2.75" x14ac:dyDescent="0.2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2.75" x14ac:dyDescent="0.2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2.75" x14ac:dyDescent="0.2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2.75" x14ac:dyDescent="0.2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2.75" x14ac:dyDescent="0.2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2.75" x14ac:dyDescent="0.2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2.75" x14ac:dyDescent="0.2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2.75" x14ac:dyDescent="0.2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2.75" x14ac:dyDescent="0.2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2.75" x14ac:dyDescent="0.2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2.75" x14ac:dyDescent="0.2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2.75" x14ac:dyDescent="0.2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2.75" x14ac:dyDescent="0.2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2.75" x14ac:dyDescent="0.2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2.75" x14ac:dyDescent="0.2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2.75" x14ac:dyDescent="0.2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2.75" x14ac:dyDescent="0.2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2.75" x14ac:dyDescent="0.2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2.75" x14ac:dyDescent="0.2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2.75" x14ac:dyDescent="0.2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2.75" x14ac:dyDescent="0.2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2.75" x14ac:dyDescent="0.2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2.75" x14ac:dyDescent="0.2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2.75" x14ac:dyDescent="0.2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2.75" x14ac:dyDescent="0.2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2.75" x14ac:dyDescent="0.2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2.75" x14ac:dyDescent="0.2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2.75" x14ac:dyDescent="0.2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2.75" x14ac:dyDescent="0.2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2.75" x14ac:dyDescent="0.2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2.75" x14ac:dyDescent="0.2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2.75" x14ac:dyDescent="0.2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2.75" x14ac:dyDescent="0.2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2.75" x14ac:dyDescent="0.2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2.75" x14ac:dyDescent="0.2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2.75" x14ac:dyDescent="0.2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2.75" x14ac:dyDescent="0.2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2.75" x14ac:dyDescent="0.2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2.75" x14ac:dyDescent="0.2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2.75" x14ac:dyDescent="0.2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2.75" x14ac:dyDescent="0.2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2.75" x14ac:dyDescent="0.2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2.75" x14ac:dyDescent="0.2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2.75" x14ac:dyDescent="0.2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2.75" x14ac:dyDescent="0.2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2.75" x14ac:dyDescent="0.2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2.75" x14ac:dyDescent="0.2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2.75" x14ac:dyDescent="0.2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2.75" x14ac:dyDescent="0.2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2.75" x14ac:dyDescent="0.2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2.75" x14ac:dyDescent="0.2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2.75" x14ac:dyDescent="0.2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2.75" x14ac:dyDescent="0.2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2.75" x14ac:dyDescent="0.2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2.75" x14ac:dyDescent="0.2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2.75" x14ac:dyDescent="0.2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2.75" x14ac:dyDescent="0.2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2.75" x14ac:dyDescent="0.2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2.75" x14ac:dyDescent="0.2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2.75" x14ac:dyDescent="0.2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2.75" x14ac:dyDescent="0.2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2.75" x14ac:dyDescent="0.2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2.75" x14ac:dyDescent="0.2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2.75" x14ac:dyDescent="0.2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2.75" x14ac:dyDescent="0.2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2.75" x14ac:dyDescent="0.2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2.75" x14ac:dyDescent="0.2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2.75" x14ac:dyDescent="0.2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2.75" x14ac:dyDescent="0.2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2.75" x14ac:dyDescent="0.2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2.75" x14ac:dyDescent="0.2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2.75" x14ac:dyDescent="0.2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2.75" x14ac:dyDescent="0.2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2.75" x14ac:dyDescent="0.2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2.75" x14ac:dyDescent="0.2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2.75" x14ac:dyDescent="0.2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2.75" x14ac:dyDescent="0.2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2.75" x14ac:dyDescent="0.2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2.75" x14ac:dyDescent="0.2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2.75" x14ac:dyDescent="0.2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2.75" x14ac:dyDescent="0.2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2.75" x14ac:dyDescent="0.2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2.75" x14ac:dyDescent="0.2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2.75" x14ac:dyDescent="0.2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2.75" x14ac:dyDescent="0.2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2.75" x14ac:dyDescent="0.2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2.75" x14ac:dyDescent="0.2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2.75" x14ac:dyDescent="0.2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2.75" x14ac:dyDescent="0.2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2.75" x14ac:dyDescent="0.2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2.75" x14ac:dyDescent="0.2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2.75" x14ac:dyDescent="0.2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2.75" x14ac:dyDescent="0.2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2.75" x14ac:dyDescent="0.2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2.75" x14ac:dyDescent="0.2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2.75" x14ac:dyDescent="0.2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2.75" x14ac:dyDescent="0.2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2.75" x14ac:dyDescent="0.2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2.75" x14ac:dyDescent="0.2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2.75" x14ac:dyDescent="0.2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2.75" x14ac:dyDescent="0.2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2.75" x14ac:dyDescent="0.2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2.75" x14ac:dyDescent="0.2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2.75" x14ac:dyDescent="0.2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2.75" x14ac:dyDescent="0.2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2.75" x14ac:dyDescent="0.2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2.75" x14ac:dyDescent="0.2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2.75" x14ac:dyDescent="0.2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2.75" x14ac:dyDescent="0.2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2.75" x14ac:dyDescent="0.2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2.75" x14ac:dyDescent="0.2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2.75" x14ac:dyDescent="0.2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2.75" x14ac:dyDescent="0.2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2.75" x14ac:dyDescent="0.2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2.75" x14ac:dyDescent="0.2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2.75" x14ac:dyDescent="0.2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2.75" x14ac:dyDescent="0.2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2.75" x14ac:dyDescent="0.2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2.75" x14ac:dyDescent="0.2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2.75" x14ac:dyDescent="0.2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2.75" x14ac:dyDescent="0.2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2.75" x14ac:dyDescent="0.2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2.75" x14ac:dyDescent="0.2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2.75" x14ac:dyDescent="0.2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2.75" x14ac:dyDescent="0.2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2.75" x14ac:dyDescent="0.2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2.75" x14ac:dyDescent="0.2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2.75" x14ac:dyDescent="0.2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2.75" x14ac:dyDescent="0.2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2.75" x14ac:dyDescent="0.2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2.75" x14ac:dyDescent="0.2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2.75" x14ac:dyDescent="0.2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2.75" x14ac:dyDescent="0.2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2.75" x14ac:dyDescent="0.2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2.75" x14ac:dyDescent="0.2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2.75" x14ac:dyDescent="0.2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2.75" x14ac:dyDescent="0.2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2.75" x14ac:dyDescent="0.2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2.75" x14ac:dyDescent="0.2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2.75" x14ac:dyDescent="0.2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2.75" x14ac:dyDescent="0.2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2.75" x14ac:dyDescent="0.2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2.75" x14ac:dyDescent="0.2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2.75" x14ac:dyDescent="0.2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2.75" x14ac:dyDescent="0.2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2.75" x14ac:dyDescent="0.2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2.75" x14ac:dyDescent="0.2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2.75" x14ac:dyDescent="0.2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2.75" x14ac:dyDescent="0.2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2.75" x14ac:dyDescent="0.2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2.75" x14ac:dyDescent="0.2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2.75" x14ac:dyDescent="0.2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2.75" x14ac:dyDescent="0.2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2.75" x14ac:dyDescent="0.2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2.75" x14ac:dyDescent="0.2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2.75" x14ac:dyDescent="0.2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2.75" x14ac:dyDescent="0.2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2.75" x14ac:dyDescent="0.2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2.75" x14ac:dyDescent="0.2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2.75" x14ac:dyDescent="0.2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2.75" x14ac:dyDescent="0.2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2.75" x14ac:dyDescent="0.2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2.75" x14ac:dyDescent="0.2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2.75" x14ac:dyDescent="0.2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2.75" x14ac:dyDescent="0.2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2.75" x14ac:dyDescent="0.2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2.75" x14ac:dyDescent="0.2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2.75" x14ac:dyDescent="0.2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2.75" x14ac:dyDescent="0.2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2.75" x14ac:dyDescent="0.2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2.75" x14ac:dyDescent="0.2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2.75" x14ac:dyDescent="0.2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2.75" x14ac:dyDescent="0.2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2.75" x14ac:dyDescent="0.2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2.75" x14ac:dyDescent="0.2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2.75" x14ac:dyDescent="0.2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2.75" x14ac:dyDescent="0.2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2.75" x14ac:dyDescent="0.2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2.75" x14ac:dyDescent="0.2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2.75" x14ac:dyDescent="0.2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2.75" x14ac:dyDescent="0.2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2.75" x14ac:dyDescent="0.2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2.75" x14ac:dyDescent="0.2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2.75" x14ac:dyDescent="0.2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2.75" x14ac:dyDescent="0.2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2.75" x14ac:dyDescent="0.2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2.75" x14ac:dyDescent="0.2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2.75" x14ac:dyDescent="0.2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2.75" x14ac:dyDescent="0.2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2.75" x14ac:dyDescent="0.2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2.75" x14ac:dyDescent="0.2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2.75" x14ac:dyDescent="0.2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2.75" x14ac:dyDescent="0.2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2.75" x14ac:dyDescent="0.2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2.75" x14ac:dyDescent="0.2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2.75" x14ac:dyDescent="0.2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2.75" x14ac:dyDescent="0.2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2.75" x14ac:dyDescent="0.2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2.75" x14ac:dyDescent="0.2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2.75" x14ac:dyDescent="0.2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2.75" x14ac:dyDescent="0.2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2.75" x14ac:dyDescent="0.2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2.75" x14ac:dyDescent="0.2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2.75" x14ac:dyDescent="0.2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2.75" x14ac:dyDescent="0.2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2.75" x14ac:dyDescent="0.2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2.75" x14ac:dyDescent="0.2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2.75" x14ac:dyDescent="0.2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2.75" x14ac:dyDescent="0.2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2.75" x14ac:dyDescent="0.2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2.75" x14ac:dyDescent="0.2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2.75" x14ac:dyDescent="0.2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2.75" x14ac:dyDescent="0.2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2.75" x14ac:dyDescent="0.2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2.75" x14ac:dyDescent="0.2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2.75" x14ac:dyDescent="0.2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2.75" x14ac:dyDescent="0.2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2.75" x14ac:dyDescent="0.2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2.75" x14ac:dyDescent="0.2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2.75" x14ac:dyDescent="0.2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2.75" x14ac:dyDescent="0.2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2.75" x14ac:dyDescent="0.2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2.75" x14ac:dyDescent="0.2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2.75" x14ac:dyDescent="0.2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2.75" x14ac:dyDescent="0.2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2.75" x14ac:dyDescent="0.2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2.75" x14ac:dyDescent="0.2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2.75" x14ac:dyDescent="0.2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2.75" x14ac:dyDescent="0.2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2.75" x14ac:dyDescent="0.2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2.75" x14ac:dyDescent="0.2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2.75" x14ac:dyDescent="0.2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2.75" x14ac:dyDescent="0.2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2.75" x14ac:dyDescent="0.2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2.75" x14ac:dyDescent="0.2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2.75" x14ac:dyDescent="0.2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2.75" x14ac:dyDescent="0.2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2.75" x14ac:dyDescent="0.2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2.75" x14ac:dyDescent="0.2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2.75" x14ac:dyDescent="0.2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2.75" x14ac:dyDescent="0.2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2.75" x14ac:dyDescent="0.2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2.75" x14ac:dyDescent="0.2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2.75" x14ac:dyDescent="0.2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2.75" x14ac:dyDescent="0.2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2.75" x14ac:dyDescent="0.2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2.75" x14ac:dyDescent="0.2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2.75" x14ac:dyDescent="0.2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2.75" x14ac:dyDescent="0.2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2.75" x14ac:dyDescent="0.2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2.75" x14ac:dyDescent="0.2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2.75" x14ac:dyDescent="0.2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2.75" x14ac:dyDescent="0.2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2.75" x14ac:dyDescent="0.2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2.75" x14ac:dyDescent="0.2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2.75" x14ac:dyDescent="0.2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2.75" x14ac:dyDescent="0.2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2.75" x14ac:dyDescent="0.2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2.75" x14ac:dyDescent="0.2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2.75" x14ac:dyDescent="0.2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2.75" x14ac:dyDescent="0.2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2.75" x14ac:dyDescent="0.2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2.75" x14ac:dyDescent="0.2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2.75" x14ac:dyDescent="0.2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2.75" x14ac:dyDescent="0.2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2.75" x14ac:dyDescent="0.2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2.75" x14ac:dyDescent="0.2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2.75" x14ac:dyDescent="0.2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2.75" x14ac:dyDescent="0.2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2.75" x14ac:dyDescent="0.2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2.75" x14ac:dyDescent="0.2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2.75" x14ac:dyDescent="0.2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2.75" x14ac:dyDescent="0.2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2.75" x14ac:dyDescent="0.2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2.75" x14ac:dyDescent="0.2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2.75" x14ac:dyDescent="0.2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2.75" x14ac:dyDescent="0.2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2.75" x14ac:dyDescent="0.2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2.75" x14ac:dyDescent="0.2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2.75" x14ac:dyDescent="0.2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2.75" x14ac:dyDescent="0.2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2.75" x14ac:dyDescent="0.2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2.75" x14ac:dyDescent="0.2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2.75" x14ac:dyDescent="0.2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2.75" x14ac:dyDescent="0.2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2.75" x14ac:dyDescent="0.2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2.75" x14ac:dyDescent="0.2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2.75" x14ac:dyDescent="0.2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2.75" x14ac:dyDescent="0.2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2.75" x14ac:dyDescent="0.2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2.75" x14ac:dyDescent="0.2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2.75" x14ac:dyDescent="0.2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2.75" x14ac:dyDescent="0.2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2.75" x14ac:dyDescent="0.2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2.75" x14ac:dyDescent="0.2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2.75" x14ac:dyDescent="0.2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2.75" x14ac:dyDescent="0.2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2.75" x14ac:dyDescent="0.2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2.75" x14ac:dyDescent="0.2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2.75" x14ac:dyDescent="0.2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2.75" x14ac:dyDescent="0.2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2.75" x14ac:dyDescent="0.2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2.75" x14ac:dyDescent="0.2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2.75" x14ac:dyDescent="0.2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2.75" x14ac:dyDescent="0.2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2.75" x14ac:dyDescent="0.2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2.75" x14ac:dyDescent="0.2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2.75" x14ac:dyDescent="0.2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2.75" x14ac:dyDescent="0.2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2.75" x14ac:dyDescent="0.2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2.75" x14ac:dyDescent="0.2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2.75" x14ac:dyDescent="0.2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2.75" x14ac:dyDescent="0.2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2.75" x14ac:dyDescent="0.2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2.75" x14ac:dyDescent="0.2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2.75" x14ac:dyDescent="0.2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2.75" x14ac:dyDescent="0.2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2.75" x14ac:dyDescent="0.2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2.75" x14ac:dyDescent="0.2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2.75" x14ac:dyDescent="0.2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2.75" x14ac:dyDescent="0.2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2.75" x14ac:dyDescent="0.2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2.75" x14ac:dyDescent="0.2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2.75" x14ac:dyDescent="0.2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2.75" x14ac:dyDescent="0.2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2.75" x14ac:dyDescent="0.2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2.75" x14ac:dyDescent="0.2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2.75" x14ac:dyDescent="0.2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2.75" x14ac:dyDescent="0.2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2.75" x14ac:dyDescent="0.2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2.75" x14ac:dyDescent="0.2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2.75" x14ac:dyDescent="0.2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2.75" x14ac:dyDescent="0.2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2.75" x14ac:dyDescent="0.2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2.75" x14ac:dyDescent="0.2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2.75" x14ac:dyDescent="0.2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2.75" x14ac:dyDescent="0.2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2.75" x14ac:dyDescent="0.2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2.75" x14ac:dyDescent="0.2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2.75" x14ac:dyDescent="0.2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2.75" x14ac:dyDescent="0.2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2.75" x14ac:dyDescent="0.2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2.75" x14ac:dyDescent="0.2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2.75" x14ac:dyDescent="0.2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2.75" x14ac:dyDescent="0.2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2.75" x14ac:dyDescent="0.2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2.75" x14ac:dyDescent="0.2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2.75" x14ac:dyDescent="0.2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2.75" x14ac:dyDescent="0.2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2.75" x14ac:dyDescent="0.2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2.75" x14ac:dyDescent="0.2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2.75" x14ac:dyDescent="0.2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2.75" x14ac:dyDescent="0.2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2.75" x14ac:dyDescent="0.2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2.75" x14ac:dyDescent="0.2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2.75" x14ac:dyDescent="0.2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2.75" x14ac:dyDescent="0.2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2.75" x14ac:dyDescent="0.2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2.75" x14ac:dyDescent="0.2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2.75" x14ac:dyDescent="0.2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2.75" x14ac:dyDescent="0.2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2.75" x14ac:dyDescent="0.2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2.75" x14ac:dyDescent="0.2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2.75" x14ac:dyDescent="0.2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2.75" x14ac:dyDescent="0.2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2.75" x14ac:dyDescent="0.2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2.75" x14ac:dyDescent="0.2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2.75" x14ac:dyDescent="0.2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2.75" x14ac:dyDescent="0.2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2.75" x14ac:dyDescent="0.2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2.75" x14ac:dyDescent="0.2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2.75" x14ac:dyDescent="0.2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2.75" x14ac:dyDescent="0.2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2.75" x14ac:dyDescent="0.2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2.75" x14ac:dyDescent="0.2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2.75" x14ac:dyDescent="0.2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2.75" x14ac:dyDescent="0.2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2.75" x14ac:dyDescent="0.2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2.75" x14ac:dyDescent="0.2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2.75" x14ac:dyDescent="0.2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2.75" x14ac:dyDescent="0.2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2.75" x14ac:dyDescent="0.2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2.75" x14ac:dyDescent="0.2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2.75" x14ac:dyDescent="0.2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2.75" x14ac:dyDescent="0.2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2.75" x14ac:dyDescent="0.2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2.75" x14ac:dyDescent="0.2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2.75" x14ac:dyDescent="0.2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2.75" x14ac:dyDescent="0.2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2.75" x14ac:dyDescent="0.2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2.75" x14ac:dyDescent="0.2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2.75" x14ac:dyDescent="0.2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2.75" x14ac:dyDescent="0.2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2.75" x14ac:dyDescent="0.2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2.75" x14ac:dyDescent="0.2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2.75" x14ac:dyDescent="0.2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2.75" x14ac:dyDescent="0.2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2.75" x14ac:dyDescent="0.2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2.75" x14ac:dyDescent="0.2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2.75" x14ac:dyDescent="0.2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2.75" x14ac:dyDescent="0.2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2.75" x14ac:dyDescent="0.2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2.75" x14ac:dyDescent="0.2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2.75" x14ac:dyDescent="0.2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2.75" x14ac:dyDescent="0.2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2.75" x14ac:dyDescent="0.2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2.75" x14ac:dyDescent="0.2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2.75" x14ac:dyDescent="0.2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2.75" x14ac:dyDescent="0.2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2.75" x14ac:dyDescent="0.2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2.75" x14ac:dyDescent="0.2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2.75" x14ac:dyDescent="0.2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2.75" x14ac:dyDescent="0.2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2.75" x14ac:dyDescent="0.2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2.75" x14ac:dyDescent="0.2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2.75" x14ac:dyDescent="0.2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2.75" x14ac:dyDescent="0.2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2.75" x14ac:dyDescent="0.2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2.75" x14ac:dyDescent="0.2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2.75" x14ac:dyDescent="0.2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2.75" x14ac:dyDescent="0.2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2.75" x14ac:dyDescent="0.2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2.75" x14ac:dyDescent="0.2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2.75" x14ac:dyDescent="0.2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2.75" x14ac:dyDescent="0.2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2.75" x14ac:dyDescent="0.2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2.75" x14ac:dyDescent="0.2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2.75" x14ac:dyDescent="0.2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2.75" x14ac:dyDescent="0.2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2.75" x14ac:dyDescent="0.2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2.75" x14ac:dyDescent="0.2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2.75" x14ac:dyDescent="0.2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2.75" x14ac:dyDescent="0.2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2.75" x14ac:dyDescent="0.2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2.75" x14ac:dyDescent="0.2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2.75" x14ac:dyDescent="0.2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2.75" x14ac:dyDescent="0.2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2.75" x14ac:dyDescent="0.2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2.75" x14ac:dyDescent="0.2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2.75" x14ac:dyDescent="0.2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2.75" x14ac:dyDescent="0.2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2.75" x14ac:dyDescent="0.2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2.75" x14ac:dyDescent="0.2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2.75" x14ac:dyDescent="0.2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2.75" x14ac:dyDescent="0.2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2.75" x14ac:dyDescent="0.2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2.75" x14ac:dyDescent="0.2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2.75" x14ac:dyDescent="0.2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2.75" x14ac:dyDescent="0.2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2.75" x14ac:dyDescent="0.2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2.75" x14ac:dyDescent="0.2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2.75" x14ac:dyDescent="0.2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2.75" x14ac:dyDescent="0.2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2.75" x14ac:dyDescent="0.2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2.75" x14ac:dyDescent="0.2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2.75" x14ac:dyDescent="0.2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2.75" x14ac:dyDescent="0.2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2.75" x14ac:dyDescent="0.2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2.75" x14ac:dyDescent="0.2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2.75" x14ac:dyDescent="0.2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2.75" x14ac:dyDescent="0.2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2.75" x14ac:dyDescent="0.2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2.75" x14ac:dyDescent="0.2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2.75" x14ac:dyDescent="0.2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2.75" x14ac:dyDescent="0.2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2.75" x14ac:dyDescent="0.2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2.75" x14ac:dyDescent="0.2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2.75" x14ac:dyDescent="0.2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2.75" x14ac:dyDescent="0.2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2.75" x14ac:dyDescent="0.2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2.75" x14ac:dyDescent="0.2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2.75" x14ac:dyDescent="0.2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2.75" x14ac:dyDescent="0.2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2.75" x14ac:dyDescent="0.2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2.75" x14ac:dyDescent="0.2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2.75" x14ac:dyDescent="0.2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2.75" x14ac:dyDescent="0.2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2.75" x14ac:dyDescent="0.2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2.75" x14ac:dyDescent="0.2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2.75" x14ac:dyDescent="0.2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2.75" x14ac:dyDescent="0.2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2.75" x14ac:dyDescent="0.2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2.75" x14ac:dyDescent="0.2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2.75" x14ac:dyDescent="0.2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2.75" x14ac:dyDescent="0.2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2.75" x14ac:dyDescent="0.2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2.75" x14ac:dyDescent="0.2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2.75" x14ac:dyDescent="0.2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2.75" x14ac:dyDescent="0.2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2.75" x14ac:dyDescent="0.2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2.75" x14ac:dyDescent="0.2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2.75" x14ac:dyDescent="0.2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2.75" x14ac:dyDescent="0.2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2.75" x14ac:dyDescent="0.2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2.75" x14ac:dyDescent="0.2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2.75" x14ac:dyDescent="0.2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2.75" x14ac:dyDescent="0.2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2.75" x14ac:dyDescent="0.2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2.75" x14ac:dyDescent="0.2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2.75" x14ac:dyDescent="0.2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2.75" x14ac:dyDescent="0.2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2.75" x14ac:dyDescent="0.2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2.75" x14ac:dyDescent="0.2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2.75" x14ac:dyDescent="0.2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2.75" x14ac:dyDescent="0.2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2.75" x14ac:dyDescent="0.2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2.75" x14ac:dyDescent="0.2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2.75" x14ac:dyDescent="0.2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2.75" x14ac:dyDescent="0.2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2.75" x14ac:dyDescent="0.2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2.75" x14ac:dyDescent="0.2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2.75" x14ac:dyDescent="0.2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2.75" x14ac:dyDescent="0.2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2.75" x14ac:dyDescent="0.2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2.75" x14ac:dyDescent="0.2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2.75" x14ac:dyDescent="0.2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2.75" x14ac:dyDescent="0.2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2.75" x14ac:dyDescent="0.2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2.75" x14ac:dyDescent="0.2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2.75" x14ac:dyDescent="0.2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2.75" x14ac:dyDescent="0.2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2.75" x14ac:dyDescent="0.2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2.75" x14ac:dyDescent="0.2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2.75" x14ac:dyDescent="0.2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2.75" x14ac:dyDescent="0.2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2.75" x14ac:dyDescent="0.2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2.75" x14ac:dyDescent="0.2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2.75" x14ac:dyDescent="0.2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2.75" x14ac:dyDescent="0.2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2.75" x14ac:dyDescent="0.2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2.75" x14ac:dyDescent="0.2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2.75" x14ac:dyDescent="0.2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2.75" x14ac:dyDescent="0.2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2.75" x14ac:dyDescent="0.2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2.75" x14ac:dyDescent="0.2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2.75" x14ac:dyDescent="0.2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2.75" x14ac:dyDescent="0.2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2.75" x14ac:dyDescent="0.2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2.75" x14ac:dyDescent="0.2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2.75" x14ac:dyDescent="0.2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2.75" x14ac:dyDescent="0.2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2.75" x14ac:dyDescent="0.2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2.75" x14ac:dyDescent="0.2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2.75" x14ac:dyDescent="0.2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2.75" x14ac:dyDescent="0.2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2.75" x14ac:dyDescent="0.2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2.75" x14ac:dyDescent="0.2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2.75" x14ac:dyDescent="0.2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2.75" x14ac:dyDescent="0.2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2.75" x14ac:dyDescent="0.2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2.75" x14ac:dyDescent="0.2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2.75" x14ac:dyDescent="0.2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2.75" x14ac:dyDescent="0.2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2.75" x14ac:dyDescent="0.2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2.75" x14ac:dyDescent="0.2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2.75" x14ac:dyDescent="0.2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2.75" x14ac:dyDescent="0.2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2.75" x14ac:dyDescent="0.2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2.75" x14ac:dyDescent="0.2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2.75" x14ac:dyDescent="0.2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2.75" x14ac:dyDescent="0.2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2.75" x14ac:dyDescent="0.2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2.75" x14ac:dyDescent="0.2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2.75" x14ac:dyDescent="0.2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2.75" x14ac:dyDescent="0.2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2.75" x14ac:dyDescent="0.2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2.75" x14ac:dyDescent="0.2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2.75" x14ac:dyDescent="0.2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2.75" x14ac:dyDescent="0.2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2.75" x14ac:dyDescent="0.2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2.75" x14ac:dyDescent="0.2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2.75" x14ac:dyDescent="0.2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2.75" x14ac:dyDescent="0.2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2.75" x14ac:dyDescent="0.2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2.75" x14ac:dyDescent="0.2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2.75" x14ac:dyDescent="0.2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2.75" x14ac:dyDescent="0.2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2.75" x14ac:dyDescent="0.2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2.75" x14ac:dyDescent="0.2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2.75" x14ac:dyDescent="0.2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2.75" x14ac:dyDescent="0.2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2.75" x14ac:dyDescent="0.2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2.75" x14ac:dyDescent="0.2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2.75" x14ac:dyDescent="0.2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2.75" x14ac:dyDescent="0.2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2.75" x14ac:dyDescent="0.2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2.75" x14ac:dyDescent="0.2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2.75" x14ac:dyDescent="0.2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2.75" x14ac:dyDescent="0.2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2.75" x14ac:dyDescent="0.2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2.75" x14ac:dyDescent="0.2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2.75" x14ac:dyDescent="0.2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2.75" x14ac:dyDescent="0.2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2.75" x14ac:dyDescent="0.2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2.75" x14ac:dyDescent="0.2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2.75" x14ac:dyDescent="0.2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2.75" x14ac:dyDescent="0.2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2.75" x14ac:dyDescent="0.2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2.75" x14ac:dyDescent="0.2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2.75" x14ac:dyDescent="0.2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2.75" x14ac:dyDescent="0.2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2.75" x14ac:dyDescent="0.2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2.75" x14ac:dyDescent="0.2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2.75" x14ac:dyDescent="0.2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2.75" x14ac:dyDescent="0.2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2.75" x14ac:dyDescent="0.2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2.75" x14ac:dyDescent="0.2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2.75" x14ac:dyDescent="0.2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2.75" x14ac:dyDescent="0.2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2.75" x14ac:dyDescent="0.2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2.75" x14ac:dyDescent="0.2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2.75" x14ac:dyDescent="0.2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2.75" x14ac:dyDescent="0.2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2.75" x14ac:dyDescent="0.2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2.75" x14ac:dyDescent="0.2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2.75" x14ac:dyDescent="0.2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2.75" x14ac:dyDescent="0.2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2.75" x14ac:dyDescent="0.2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2.75" x14ac:dyDescent="0.2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2.75" x14ac:dyDescent="0.2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2.75" x14ac:dyDescent="0.2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2.75" x14ac:dyDescent="0.2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2.75" x14ac:dyDescent="0.2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2.75" x14ac:dyDescent="0.2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2.75" x14ac:dyDescent="0.2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2.75" x14ac:dyDescent="0.2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2.75" x14ac:dyDescent="0.2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2.75" x14ac:dyDescent="0.2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2.75" x14ac:dyDescent="0.2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2.75" x14ac:dyDescent="0.2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2.75" x14ac:dyDescent="0.2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2.75" x14ac:dyDescent="0.2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2.75" x14ac:dyDescent="0.2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2.75" x14ac:dyDescent="0.2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2.75" x14ac:dyDescent="0.2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2.75" x14ac:dyDescent="0.2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2.75" x14ac:dyDescent="0.2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2.75" x14ac:dyDescent="0.2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2.75" x14ac:dyDescent="0.2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2.75" x14ac:dyDescent="0.2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2.75" x14ac:dyDescent="0.2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2.75" x14ac:dyDescent="0.2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2.75" x14ac:dyDescent="0.2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2.75" x14ac:dyDescent="0.2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2.75" x14ac:dyDescent="0.2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2.75" x14ac:dyDescent="0.2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2.75" x14ac:dyDescent="0.2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2.75" x14ac:dyDescent="0.2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2.75" x14ac:dyDescent="0.2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2.75" x14ac:dyDescent="0.2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2.75" x14ac:dyDescent="0.2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2.75" x14ac:dyDescent="0.2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2.75" x14ac:dyDescent="0.2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2.75" x14ac:dyDescent="0.2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2.75" x14ac:dyDescent="0.2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2.75" x14ac:dyDescent="0.2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2.75" x14ac:dyDescent="0.2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2.75" x14ac:dyDescent="0.2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2.75" x14ac:dyDescent="0.2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2.75" x14ac:dyDescent="0.2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2.75" x14ac:dyDescent="0.2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2.75" x14ac:dyDescent="0.2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2.75" x14ac:dyDescent="0.2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2.75" x14ac:dyDescent="0.2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2.75" x14ac:dyDescent="0.2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2.75" x14ac:dyDescent="0.2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2.75" x14ac:dyDescent="0.2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2.75" x14ac:dyDescent="0.2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2.75" x14ac:dyDescent="0.2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2.75" x14ac:dyDescent="0.2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2.75" x14ac:dyDescent="0.2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2.75" x14ac:dyDescent="0.2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2.75" x14ac:dyDescent="0.2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2.75" x14ac:dyDescent="0.2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2.75" x14ac:dyDescent="0.2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2.75" x14ac:dyDescent="0.2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2.75" x14ac:dyDescent="0.2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2.75" x14ac:dyDescent="0.2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2.75" x14ac:dyDescent="0.2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2.75" x14ac:dyDescent="0.2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2.75" x14ac:dyDescent="0.2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2.75" x14ac:dyDescent="0.2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2.75" x14ac:dyDescent="0.2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2.75" x14ac:dyDescent="0.2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2.75" x14ac:dyDescent="0.2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2.75" x14ac:dyDescent="0.2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2.75" x14ac:dyDescent="0.2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2.75" x14ac:dyDescent="0.2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2.75" x14ac:dyDescent="0.2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2.75" x14ac:dyDescent="0.2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2.75" x14ac:dyDescent="0.2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2.75" x14ac:dyDescent="0.2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2.75" x14ac:dyDescent="0.2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2.75" x14ac:dyDescent="0.2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2.75" x14ac:dyDescent="0.2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2.75" x14ac:dyDescent="0.2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2.75" x14ac:dyDescent="0.2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2.75" x14ac:dyDescent="0.2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2.75" x14ac:dyDescent="0.2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2.75" x14ac:dyDescent="0.2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2.75" x14ac:dyDescent="0.2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2.75" x14ac:dyDescent="0.2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2.75" x14ac:dyDescent="0.2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2.75" x14ac:dyDescent="0.2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2.75" x14ac:dyDescent="0.2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2.75" x14ac:dyDescent="0.2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2.75" x14ac:dyDescent="0.2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2.75" x14ac:dyDescent="0.2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2.75" x14ac:dyDescent="0.2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2.75" x14ac:dyDescent="0.2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2.75" x14ac:dyDescent="0.2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2.75" x14ac:dyDescent="0.2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2.75" x14ac:dyDescent="0.2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2.75" x14ac:dyDescent="0.2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2.75" x14ac:dyDescent="0.2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2.75" x14ac:dyDescent="0.2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2.75" x14ac:dyDescent="0.2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2.75" x14ac:dyDescent="0.2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2.75" x14ac:dyDescent="0.2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2.75" x14ac:dyDescent="0.2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2.75" x14ac:dyDescent="0.2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2.75" x14ac:dyDescent="0.2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2.75" x14ac:dyDescent="0.2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2.75" x14ac:dyDescent="0.2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2.75" x14ac:dyDescent="0.2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2.75" x14ac:dyDescent="0.2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2.75" x14ac:dyDescent="0.2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2.75" x14ac:dyDescent="0.2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2.75" x14ac:dyDescent="0.2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2.75" x14ac:dyDescent="0.2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2.75" x14ac:dyDescent="0.2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2.75" x14ac:dyDescent="0.2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2.75" x14ac:dyDescent="0.2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2.75" x14ac:dyDescent="0.2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2.75" x14ac:dyDescent="0.2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2.75" x14ac:dyDescent="0.2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2.75" x14ac:dyDescent="0.2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2.75" x14ac:dyDescent="0.2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2.75" x14ac:dyDescent="0.2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2.75" x14ac:dyDescent="0.2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2.75" x14ac:dyDescent="0.2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2.75" x14ac:dyDescent="0.2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2.75" x14ac:dyDescent="0.2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2.75" x14ac:dyDescent="0.2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2.75" x14ac:dyDescent="0.2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2.75" x14ac:dyDescent="0.2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2.75" x14ac:dyDescent="0.2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2.75" x14ac:dyDescent="0.2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2.75" x14ac:dyDescent="0.2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2.75" x14ac:dyDescent="0.2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2.75" x14ac:dyDescent="0.2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2.75" x14ac:dyDescent="0.2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2.75" x14ac:dyDescent="0.2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2.75" x14ac:dyDescent="0.2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2.75" x14ac:dyDescent="0.2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2.75" x14ac:dyDescent="0.2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2.75" x14ac:dyDescent="0.2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2.75" x14ac:dyDescent="0.2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2.75" x14ac:dyDescent="0.2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2.75" x14ac:dyDescent="0.2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2.75" x14ac:dyDescent="0.2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2.75" x14ac:dyDescent="0.2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2.75" x14ac:dyDescent="0.2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2.75" x14ac:dyDescent="0.2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2.75" x14ac:dyDescent="0.2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2.75" x14ac:dyDescent="0.2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2.75" x14ac:dyDescent="0.2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2.75" x14ac:dyDescent="0.2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2.75" x14ac:dyDescent="0.2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2.75" x14ac:dyDescent="0.2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2.75" x14ac:dyDescent="0.2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2.75" x14ac:dyDescent="0.2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2.75" x14ac:dyDescent="0.2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2.75" x14ac:dyDescent="0.2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2.75" x14ac:dyDescent="0.2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2.75" x14ac:dyDescent="0.2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2.75" x14ac:dyDescent="0.2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2.75" x14ac:dyDescent="0.2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2.75" x14ac:dyDescent="0.2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2.75" x14ac:dyDescent="0.2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2.75" x14ac:dyDescent="0.2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2.75" x14ac:dyDescent="0.2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2.75" x14ac:dyDescent="0.2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2.75" x14ac:dyDescent="0.2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2.75" x14ac:dyDescent="0.2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2.75" x14ac:dyDescent="0.2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2.75" x14ac:dyDescent="0.2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2.75" x14ac:dyDescent="0.2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2.75" x14ac:dyDescent="0.2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2.75" x14ac:dyDescent="0.2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2.75" x14ac:dyDescent="0.2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2.75" x14ac:dyDescent="0.2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2.75" x14ac:dyDescent="0.2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2.75" x14ac:dyDescent="0.2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2.75" x14ac:dyDescent="0.2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2.75" x14ac:dyDescent="0.2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2.75" x14ac:dyDescent="0.2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2.75" x14ac:dyDescent="0.2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2.75" x14ac:dyDescent="0.2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2.75" x14ac:dyDescent="0.2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2.75" x14ac:dyDescent="0.2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2.75" x14ac:dyDescent="0.2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2.75" x14ac:dyDescent="0.2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2.75" x14ac:dyDescent="0.2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2.75" x14ac:dyDescent="0.2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2.75" x14ac:dyDescent="0.2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2.75" x14ac:dyDescent="0.2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2.75" x14ac:dyDescent="0.2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2.75" x14ac:dyDescent="0.2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2.75" x14ac:dyDescent="0.2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2.75" x14ac:dyDescent="0.2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2.75" x14ac:dyDescent="0.2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2.75" x14ac:dyDescent="0.2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2.75" x14ac:dyDescent="0.2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2.75" x14ac:dyDescent="0.2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2.75" x14ac:dyDescent="0.2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2.75" x14ac:dyDescent="0.2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2.75" x14ac:dyDescent="0.2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2.75" x14ac:dyDescent="0.2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2.75" x14ac:dyDescent="0.2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2.75" x14ac:dyDescent="0.2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2.75" x14ac:dyDescent="0.2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2.75" x14ac:dyDescent="0.2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2.75" x14ac:dyDescent="0.2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2.75" x14ac:dyDescent="0.2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2.75" x14ac:dyDescent="0.2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2.75" x14ac:dyDescent="0.2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2.75" x14ac:dyDescent="0.2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2.75" x14ac:dyDescent="0.2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2.75" x14ac:dyDescent="0.2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2.75" x14ac:dyDescent="0.2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2.75" x14ac:dyDescent="0.2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2.75" x14ac:dyDescent="0.2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2.75" x14ac:dyDescent="0.2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2.75" x14ac:dyDescent="0.2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2.75" x14ac:dyDescent="0.2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2.75" x14ac:dyDescent="0.2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2.75" x14ac:dyDescent="0.2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2.75" x14ac:dyDescent="0.2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2.75" x14ac:dyDescent="0.2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2.75" x14ac:dyDescent="0.2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2.75" x14ac:dyDescent="0.2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2.75" x14ac:dyDescent="0.2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2.75" x14ac:dyDescent="0.2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2.75" x14ac:dyDescent="0.2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2.75" x14ac:dyDescent="0.2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2.75" x14ac:dyDescent="0.2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2.75" x14ac:dyDescent="0.2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2.75" x14ac:dyDescent="0.2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2.75" x14ac:dyDescent="0.2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2.75" x14ac:dyDescent="0.2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2.75" x14ac:dyDescent="0.2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2.75" x14ac:dyDescent="0.2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2.75" x14ac:dyDescent="0.2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2.75" x14ac:dyDescent="0.2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2.75" x14ac:dyDescent="0.2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2.75" x14ac:dyDescent="0.2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2.75" x14ac:dyDescent="0.2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2.75" x14ac:dyDescent="0.2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2.75" x14ac:dyDescent="0.2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2.75" x14ac:dyDescent="0.2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2.75" x14ac:dyDescent="0.2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2.75" x14ac:dyDescent="0.2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2.75" x14ac:dyDescent="0.2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2.75" x14ac:dyDescent="0.2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2.75" x14ac:dyDescent="0.2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2.75" x14ac:dyDescent="0.2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2.75" x14ac:dyDescent="0.2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2.75" x14ac:dyDescent="0.2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2.75" x14ac:dyDescent="0.2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2.75" x14ac:dyDescent="0.2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2.75" x14ac:dyDescent="0.2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2.75" x14ac:dyDescent="0.2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2.75" x14ac:dyDescent="0.2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2.75" x14ac:dyDescent="0.2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2.75" x14ac:dyDescent="0.2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2.75" x14ac:dyDescent="0.2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2.75" x14ac:dyDescent="0.2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2.75" x14ac:dyDescent="0.2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2.75" x14ac:dyDescent="0.2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2.75" x14ac:dyDescent="0.2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2.75" x14ac:dyDescent="0.2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2.75" x14ac:dyDescent="0.2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2.75" x14ac:dyDescent="0.2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2.75" x14ac:dyDescent="0.2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2.75" x14ac:dyDescent="0.2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2.75" x14ac:dyDescent="0.2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2.75" x14ac:dyDescent="0.2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2.75" x14ac:dyDescent="0.2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2.75" x14ac:dyDescent="0.2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2.75" x14ac:dyDescent="0.2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2.75" x14ac:dyDescent="0.2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2.75" x14ac:dyDescent="0.2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2.75" x14ac:dyDescent="0.2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2.75" x14ac:dyDescent="0.2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2.75" x14ac:dyDescent="0.2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2.75" x14ac:dyDescent="0.2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2.75" x14ac:dyDescent="0.2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2.75" x14ac:dyDescent="0.2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2.75" x14ac:dyDescent="0.2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2.75" x14ac:dyDescent="0.2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2.75" x14ac:dyDescent="0.2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2.75" x14ac:dyDescent="0.2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2.75" x14ac:dyDescent="0.2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2.75" x14ac:dyDescent="0.2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2.75" x14ac:dyDescent="0.2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2.75" x14ac:dyDescent="0.2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2.75" x14ac:dyDescent="0.2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2.75" x14ac:dyDescent="0.2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2.75" x14ac:dyDescent="0.2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2.75" x14ac:dyDescent="0.2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2.75" x14ac:dyDescent="0.2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2.75" x14ac:dyDescent="0.2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2.75" x14ac:dyDescent="0.2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2.75" x14ac:dyDescent="0.2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2.75" x14ac:dyDescent="0.2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2.75" x14ac:dyDescent="0.2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2.75" x14ac:dyDescent="0.2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2.75" x14ac:dyDescent="0.2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2.75" x14ac:dyDescent="0.2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2.75" x14ac:dyDescent="0.2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2.75" x14ac:dyDescent="0.2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2.75" x14ac:dyDescent="0.2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2.75" x14ac:dyDescent="0.2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2.75" x14ac:dyDescent="0.2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2.75" x14ac:dyDescent="0.2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2.75" x14ac:dyDescent="0.2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2.75" x14ac:dyDescent="0.2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2.75" x14ac:dyDescent="0.2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2.75" x14ac:dyDescent="0.2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2.75" x14ac:dyDescent="0.2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2.75" x14ac:dyDescent="0.2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2.75" x14ac:dyDescent="0.2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2.75" x14ac:dyDescent="0.2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2.75" x14ac:dyDescent="0.2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2.75" x14ac:dyDescent="0.2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2.75" x14ac:dyDescent="0.2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2.75" x14ac:dyDescent="0.2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2.75" x14ac:dyDescent="0.2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2.75" x14ac:dyDescent="0.2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2.75" x14ac:dyDescent="0.2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2.75" x14ac:dyDescent="0.2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2.75" x14ac:dyDescent="0.2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2.75" x14ac:dyDescent="0.2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2.75" x14ac:dyDescent="0.2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2.75" x14ac:dyDescent="0.2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2.75" x14ac:dyDescent="0.2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2.75" x14ac:dyDescent="0.2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2.75" x14ac:dyDescent="0.2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2.75" x14ac:dyDescent="0.2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2.75" x14ac:dyDescent="0.2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2.75" x14ac:dyDescent="0.2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2.75" x14ac:dyDescent="0.2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2.75" x14ac:dyDescent="0.2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2.75" x14ac:dyDescent="0.2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2.75" x14ac:dyDescent="0.2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2.75" x14ac:dyDescent="0.2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2.75" x14ac:dyDescent="0.2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2.75" x14ac:dyDescent="0.2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2.75" x14ac:dyDescent="0.2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2.75" x14ac:dyDescent="0.2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2.75" x14ac:dyDescent="0.2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2.75" x14ac:dyDescent="0.2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2.75" x14ac:dyDescent="0.2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2.75" x14ac:dyDescent="0.2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2.75" x14ac:dyDescent="0.2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2.75" x14ac:dyDescent="0.2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2.75" x14ac:dyDescent="0.2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2.75" x14ac:dyDescent="0.2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2.75" x14ac:dyDescent="0.2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2.75" x14ac:dyDescent="0.2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2.75" x14ac:dyDescent="0.2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2.75" x14ac:dyDescent="0.2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2.75" x14ac:dyDescent="0.2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2.75" x14ac:dyDescent="0.2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2.75" x14ac:dyDescent="0.2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2.75" x14ac:dyDescent="0.2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2.75" x14ac:dyDescent="0.2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2.75" x14ac:dyDescent="0.2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2.75" x14ac:dyDescent="0.2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2.75" x14ac:dyDescent="0.2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2.75" x14ac:dyDescent="0.2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2.75" x14ac:dyDescent="0.2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2.75" x14ac:dyDescent="0.2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2.75" x14ac:dyDescent="0.2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2.75" x14ac:dyDescent="0.2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2.75" x14ac:dyDescent="0.2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2.75" x14ac:dyDescent="0.2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2.75" x14ac:dyDescent="0.2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2.75" x14ac:dyDescent="0.2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2.75" x14ac:dyDescent="0.2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2.75" x14ac:dyDescent="0.2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2.75" x14ac:dyDescent="0.2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2.75" x14ac:dyDescent="0.2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2.75" x14ac:dyDescent="0.2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2.75" x14ac:dyDescent="0.2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2.75" x14ac:dyDescent="0.2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2.75" x14ac:dyDescent="0.2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2.75" x14ac:dyDescent="0.2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2.75" x14ac:dyDescent="0.2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2.75" x14ac:dyDescent="0.2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2.75" x14ac:dyDescent="0.2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2.75" x14ac:dyDescent="0.2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2.75" x14ac:dyDescent="0.2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2.75" x14ac:dyDescent="0.2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2.75" x14ac:dyDescent="0.2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2.75" x14ac:dyDescent="0.2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2.75" x14ac:dyDescent="0.2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2.75" x14ac:dyDescent="0.2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2.75" x14ac:dyDescent="0.2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2.75" x14ac:dyDescent="0.2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2.75" x14ac:dyDescent="0.2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2.75" x14ac:dyDescent="0.2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2.75" x14ac:dyDescent="0.2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2.75" x14ac:dyDescent="0.2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2.75" x14ac:dyDescent="0.2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2.75" x14ac:dyDescent="0.2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2.75" x14ac:dyDescent="0.2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2.75" x14ac:dyDescent="0.2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2.75" x14ac:dyDescent="0.2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2.75" x14ac:dyDescent="0.2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2.75" x14ac:dyDescent="0.2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2.75" x14ac:dyDescent="0.2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2.75" x14ac:dyDescent="0.2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2.75" x14ac:dyDescent="0.2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2.75" x14ac:dyDescent="0.2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2.75" x14ac:dyDescent="0.2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2.75" x14ac:dyDescent="0.2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2.75" x14ac:dyDescent="0.2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2.75" x14ac:dyDescent="0.2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2.75" x14ac:dyDescent="0.2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2.75" x14ac:dyDescent="0.2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2.75" x14ac:dyDescent="0.2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2.75" x14ac:dyDescent="0.2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2.75" x14ac:dyDescent="0.2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2.75" x14ac:dyDescent="0.2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2.75" x14ac:dyDescent="0.2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2.75" x14ac:dyDescent="0.2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2.75" x14ac:dyDescent="0.2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2.75" x14ac:dyDescent="0.2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2.75" x14ac:dyDescent="0.2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2.75" x14ac:dyDescent="0.2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2.75" x14ac:dyDescent="0.2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2.75" x14ac:dyDescent="0.2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2.75" x14ac:dyDescent="0.2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2.75" x14ac:dyDescent="0.2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2.75" x14ac:dyDescent="0.2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2.75" x14ac:dyDescent="0.2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2.75" x14ac:dyDescent="0.2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2.75" x14ac:dyDescent="0.2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2.75" x14ac:dyDescent="0.2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2.75" x14ac:dyDescent="0.2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2.75" x14ac:dyDescent="0.2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2.75" x14ac:dyDescent="0.2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2.75" x14ac:dyDescent="0.2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2.75" x14ac:dyDescent="0.2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2.75" x14ac:dyDescent="0.2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2.75" x14ac:dyDescent="0.2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2.75" x14ac:dyDescent="0.2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2.75" x14ac:dyDescent="0.2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2.75" x14ac:dyDescent="0.2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2.75" x14ac:dyDescent="0.2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2.75" x14ac:dyDescent="0.2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2.75" x14ac:dyDescent="0.2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2.75" x14ac:dyDescent="0.2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2.75" x14ac:dyDescent="0.2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2.75" x14ac:dyDescent="0.2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2.75" x14ac:dyDescent="0.2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2.75" x14ac:dyDescent="0.2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2.75" x14ac:dyDescent="0.2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2.75" x14ac:dyDescent="0.2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2.75" x14ac:dyDescent="0.2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2.75" x14ac:dyDescent="0.2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2.75" x14ac:dyDescent="0.2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2.75" x14ac:dyDescent="0.2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2.75" x14ac:dyDescent="0.2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2.75" x14ac:dyDescent="0.2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2.75" x14ac:dyDescent="0.2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2.75" x14ac:dyDescent="0.2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2.75" x14ac:dyDescent="0.2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2.75" x14ac:dyDescent="0.2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2.75" x14ac:dyDescent="0.2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2.75" x14ac:dyDescent="0.2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2.75" x14ac:dyDescent="0.2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2.75" x14ac:dyDescent="0.2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2.75" x14ac:dyDescent="0.2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2.75" x14ac:dyDescent="0.2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2.75" x14ac:dyDescent="0.2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2.75" x14ac:dyDescent="0.2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2.75" x14ac:dyDescent="0.2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2.75" x14ac:dyDescent="0.2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2.75" x14ac:dyDescent="0.2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2.75" x14ac:dyDescent="0.2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2.75" x14ac:dyDescent="0.2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2.75" x14ac:dyDescent="0.2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2.75" x14ac:dyDescent="0.2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2.75" x14ac:dyDescent="0.2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2.75" x14ac:dyDescent="0.2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2.75" x14ac:dyDescent="0.2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2.75" x14ac:dyDescent="0.2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2.75" x14ac:dyDescent="0.2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2.75" x14ac:dyDescent="0.2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2.75" x14ac:dyDescent="0.2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2.75" x14ac:dyDescent="0.2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2.75" x14ac:dyDescent="0.2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2.75" x14ac:dyDescent="0.2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2.75" x14ac:dyDescent="0.2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2.75" x14ac:dyDescent="0.2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2.75" x14ac:dyDescent="0.2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2.75" x14ac:dyDescent="0.2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2.75" x14ac:dyDescent="0.2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2.75" x14ac:dyDescent="0.2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2.75" x14ac:dyDescent="0.2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2.75" x14ac:dyDescent="0.2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2.75" x14ac:dyDescent="0.2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2.75" x14ac:dyDescent="0.2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2.75" x14ac:dyDescent="0.2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2.75" x14ac:dyDescent="0.2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2.75" x14ac:dyDescent="0.2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2.75" x14ac:dyDescent="0.2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2.75" x14ac:dyDescent="0.2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2.75" x14ac:dyDescent="0.2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2.75" x14ac:dyDescent="0.2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2.75" x14ac:dyDescent="0.2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2.75" x14ac:dyDescent="0.2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2.75" x14ac:dyDescent="0.2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2.75" x14ac:dyDescent="0.2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2.75" x14ac:dyDescent="0.2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2.75" x14ac:dyDescent="0.2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2.75" x14ac:dyDescent="0.2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2.75" x14ac:dyDescent="0.2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2.75" x14ac:dyDescent="0.2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2.75" x14ac:dyDescent="0.2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2.75" x14ac:dyDescent="0.2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2.75" x14ac:dyDescent="0.2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2.75" x14ac:dyDescent="0.2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2.75" x14ac:dyDescent="0.2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2.75" x14ac:dyDescent="0.2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2.75" x14ac:dyDescent="0.2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2.75" x14ac:dyDescent="0.2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2.75" x14ac:dyDescent="0.2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2.75" x14ac:dyDescent="0.2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2.75" x14ac:dyDescent="0.2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2.75" x14ac:dyDescent="0.2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2.75" x14ac:dyDescent="0.2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2.75" x14ac:dyDescent="0.2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2.75" x14ac:dyDescent="0.2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2.75" x14ac:dyDescent="0.2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2.75" x14ac:dyDescent="0.2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2.75" x14ac:dyDescent="0.2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2.75" x14ac:dyDescent="0.2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2.75" x14ac:dyDescent="0.2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2.75" x14ac:dyDescent="0.2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2.75" x14ac:dyDescent="0.2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2.75" x14ac:dyDescent="0.2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2.75" x14ac:dyDescent="0.2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2.75" x14ac:dyDescent="0.2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2.75" x14ac:dyDescent="0.2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2.75" x14ac:dyDescent="0.2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2.75" x14ac:dyDescent="0.2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2.75" x14ac:dyDescent="0.2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2.75" x14ac:dyDescent="0.2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2.75" x14ac:dyDescent="0.2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2.75" x14ac:dyDescent="0.2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2.75" x14ac:dyDescent="0.2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2.75" x14ac:dyDescent="0.2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2.75" x14ac:dyDescent="0.2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2.75" x14ac:dyDescent="0.2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2.75" x14ac:dyDescent="0.2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2.75" x14ac:dyDescent="0.2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2.75" x14ac:dyDescent="0.2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2.75" x14ac:dyDescent="0.2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2.75" x14ac:dyDescent="0.2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2.75" x14ac:dyDescent="0.2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2.75" x14ac:dyDescent="0.2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2.75" x14ac:dyDescent="0.2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2.75" x14ac:dyDescent="0.2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2.75" x14ac:dyDescent="0.2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2.75" x14ac:dyDescent="0.2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2.75" x14ac:dyDescent="0.2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2.75" x14ac:dyDescent="0.2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2.75" x14ac:dyDescent="0.2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2.75" x14ac:dyDescent="0.2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2.75" x14ac:dyDescent="0.2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2.75" x14ac:dyDescent="0.2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2.75" x14ac:dyDescent="0.2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2.75" x14ac:dyDescent="0.2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2.75" x14ac:dyDescent="0.2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2.75" x14ac:dyDescent="0.2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2.75" x14ac:dyDescent="0.2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2.75" x14ac:dyDescent="0.2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2.75" x14ac:dyDescent="0.2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2.75" x14ac:dyDescent="0.2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2.75" x14ac:dyDescent="0.2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2.75" x14ac:dyDescent="0.2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2.75" x14ac:dyDescent="0.2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2.75" x14ac:dyDescent="0.2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2.75" x14ac:dyDescent="0.2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2.75" x14ac:dyDescent="0.2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2.75" x14ac:dyDescent="0.2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2.75" x14ac:dyDescent="0.2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2.75" x14ac:dyDescent="0.2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2.75" x14ac:dyDescent="0.2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2.75" x14ac:dyDescent="0.2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2.75" x14ac:dyDescent="0.2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2.75" x14ac:dyDescent="0.2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2.75" x14ac:dyDescent="0.2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2.75" x14ac:dyDescent="0.2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2.75" x14ac:dyDescent="0.2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2.75" x14ac:dyDescent="0.2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2.75" x14ac:dyDescent="0.2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2.75" x14ac:dyDescent="0.2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2.75" x14ac:dyDescent="0.2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2.75" x14ac:dyDescent="0.2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2.75" x14ac:dyDescent="0.2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2.75" x14ac:dyDescent="0.2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2.75" x14ac:dyDescent="0.2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2.75" x14ac:dyDescent="0.2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2.75" x14ac:dyDescent="0.2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2.75" x14ac:dyDescent="0.2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2.75" x14ac:dyDescent="0.2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2.75" x14ac:dyDescent="0.2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2.75" x14ac:dyDescent="0.2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2.75" x14ac:dyDescent="0.2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2.75" x14ac:dyDescent="0.2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2.75" x14ac:dyDescent="0.2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2.75" x14ac:dyDescent="0.2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2.75" x14ac:dyDescent="0.2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2.75" x14ac:dyDescent="0.2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2.75" x14ac:dyDescent="0.2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2.75" x14ac:dyDescent="0.2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2.75" x14ac:dyDescent="0.2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2.75" x14ac:dyDescent="0.2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2.75" x14ac:dyDescent="0.2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2.75" x14ac:dyDescent="0.2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2.75" x14ac:dyDescent="0.2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2.75" x14ac:dyDescent="0.2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2.75" x14ac:dyDescent="0.2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2.75" x14ac:dyDescent="0.2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2.75" x14ac:dyDescent="0.2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2.75" x14ac:dyDescent="0.2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2.75" x14ac:dyDescent="0.2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2.75" x14ac:dyDescent="0.2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2.75" x14ac:dyDescent="0.2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2.75" x14ac:dyDescent="0.2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2.75" x14ac:dyDescent="0.2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2.75" x14ac:dyDescent="0.2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2.75" x14ac:dyDescent="0.2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2.75" x14ac:dyDescent="0.2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2.75" x14ac:dyDescent="0.2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2.75" x14ac:dyDescent="0.2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2.75" x14ac:dyDescent="0.2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2.75" x14ac:dyDescent="0.2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2.75" x14ac:dyDescent="0.2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2.75" x14ac:dyDescent="0.2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2.75" x14ac:dyDescent="0.2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2.75" x14ac:dyDescent="0.2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2.75" x14ac:dyDescent="0.2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2.75" x14ac:dyDescent="0.2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2.75" x14ac:dyDescent="0.2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2.75" x14ac:dyDescent="0.2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2.75" x14ac:dyDescent="0.2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2.75" x14ac:dyDescent="0.2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2.75" x14ac:dyDescent="0.2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2.75" x14ac:dyDescent="0.2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2.75" x14ac:dyDescent="0.2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2.75" x14ac:dyDescent="0.2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2.75" x14ac:dyDescent="0.2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2.75" x14ac:dyDescent="0.2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2.75" x14ac:dyDescent="0.2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2.75" x14ac:dyDescent="0.2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2.75" x14ac:dyDescent="0.2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2.75" x14ac:dyDescent="0.2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2.75" x14ac:dyDescent="0.2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2.75" x14ac:dyDescent="0.2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2.75" x14ac:dyDescent="0.2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2.75" x14ac:dyDescent="0.2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2.75" x14ac:dyDescent="0.2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2.75" x14ac:dyDescent="0.2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2.75" x14ac:dyDescent="0.2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2.75" x14ac:dyDescent="0.2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2.75" x14ac:dyDescent="0.2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2.75" x14ac:dyDescent="0.2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2.75" x14ac:dyDescent="0.2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2.75" x14ac:dyDescent="0.2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2.75" x14ac:dyDescent="0.2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2.75" x14ac:dyDescent="0.2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2.75" x14ac:dyDescent="0.2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2.75" x14ac:dyDescent="0.2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2.75" x14ac:dyDescent="0.2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2.75" x14ac:dyDescent="0.2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2.75" x14ac:dyDescent="0.2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2.75" x14ac:dyDescent="0.2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2.75" x14ac:dyDescent="0.2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2.75" x14ac:dyDescent="0.2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2.75" x14ac:dyDescent="0.2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2.75" x14ac:dyDescent="0.2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2.75" x14ac:dyDescent="0.2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2.75" x14ac:dyDescent="0.2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2.75" x14ac:dyDescent="0.2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2.75" x14ac:dyDescent="0.2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2.75" x14ac:dyDescent="0.2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2.75" x14ac:dyDescent="0.2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2.75" x14ac:dyDescent="0.2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2.75" x14ac:dyDescent="0.2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2.75" x14ac:dyDescent="0.2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2.75" x14ac:dyDescent="0.2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2.75" x14ac:dyDescent="0.2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2.75" x14ac:dyDescent="0.2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2.75" x14ac:dyDescent="0.2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2.75" x14ac:dyDescent="0.2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2.75" x14ac:dyDescent="0.2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2.75" x14ac:dyDescent="0.2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2.75" x14ac:dyDescent="0.2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2.75" x14ac:dyDescent="0.2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2.75" x14ac:dyDescent="0.2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2.75" x14ac:dyDescent="0.2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2.75" x14ac:dyDescent="0.2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2.75" x14ac:dyDescent="0.2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2.75" x14ac:dyDescent="0.2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2.75" x14ac:dyDescent="0.2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2.75" x14ac:dyDescent="0.2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2.75" x14ac:dyDescent="0.2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2.75" x14ac:dyDescent="0.2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2.75" x14ac:dyDescent="0.2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2.75" x14ac:dyDescent="0.2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2.75" x14ac:dyDescent="0.2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2.75" x14ac:dyDescent="0.2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2.75" x14ac:dyDescent="0.2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2.75" x14ac:dyDescent="0.2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2.75" x14ac:dyDescent="0.2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2.75" x14ac:dyDescent="0.2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2.75" x14ac:dyDescent="0.2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2.75" x14ac:dyDescent="0.2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2.75" x14ac:dyDescent="0.2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2.75" x14ac:dyDescent="0.2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2.75" x14ac:dyDescent="0.2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2.75" x14ac:dyDescent="0.2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2.75" x14ac:dyDescent="0.2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2.75" x14ac:dyDescent="0.2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2.75" x14ac:dyDescent="0.2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2.75" x14ac:dyDescent="0.2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2.75" x14ac:dyDescent="0.2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2.75" x14ac:dyDescent="0.2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2.75" x14ac:dyDescent="0.2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2.75" x14ac:dyDescent="0.2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2.75" x14ac:dyDescent="0.2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2.75" x14ac:dyDescent="0.2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2.75" x14ac:dyDescent="0.2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2.75" x14ac:dyDescent="0.2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2.75" x14ac:dyDescent="0.2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2.75" x14ac:dyDescent="0.2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2.75" x14ac:dyDescent="0.2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2.75" x14ac:dyDescent="0.2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2.75" x14ac:dyDescent="0.2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2.75" x14ac:dyDescent="0.2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2.75" x14ac:dyDescent="0.2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2.75" x14ac:dyDescent="0.2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2.75" x14ac:dyDescent="0.2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2.75" x14ac:dyDescent="0.2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2.75" x14ac:dyDescent="0.2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2.75" x14ac:dyDescent="0.2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2.75" x14ac:dyDescent="0.2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2.75" x14ac:dyDescent="0.2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2.75" x14ac:dyDescent="0.2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2.75" x14ac:dyDescent="0.2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2.75" x14ac:dyDescent="0.2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2.75" x14ac:dyDescent="0.2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2.75" x14ac:dyDescent="0.2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2.75" x14ac:dyDescent="0.2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2.75" x14ac:dyDescent="0.2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2.75" x14ac:dyDescent="0.2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2.75" x14ac:dyDescent="0.2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2.75" x14ac:dyDescent="0.2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2.75" x14ac:dyDescent="0.2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2.75" x14ac:dyDescent="0.2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2.75" x14ac:dyDescent="0.2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2.75" x14ac:dyDescent="0.2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2.75" x14ac:dyDescent="0.2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2.75" x14ac:dyDescent="0.2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2.75" x14ac:dyDescent="0.2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2.75" x14ac:dyDescent="0.2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2.75" x14ac:dyDescent="0.2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2.75" x14ac:dyDescent="0.2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2.75" x14ac:dyDescent="0.2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2.75" x14ac:dyDescent="0.2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2.75" x14ac:dyDescent="0.2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2.75" x14ac:dyDescent="0.2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2.75" x14ac:dyDescent="0.2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2.75" x14ac:dyDescent="0.2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2.75" x14ac:dyDescent="0.2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2.75" x14ac:dyDescent="0.2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2.75" x14ac:dyDescent="0.2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2.75" x14ac:dyDescent="0.2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2.75" x14ac:dyDescent="0.2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2.75" x14ac:dyDescent="0.2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2.75" x14ac:dyDescent="0.2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2.75" x14ac:dyDescent="0.2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2.75" x14ac:dyDescent="0.2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2.75" x14ac:dyDescent="0.2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2.75" x14ac:dyDescent="0.2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2.75" x14ac:dyDescent="0.2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2.75" x14ac:dyDescent="0.2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2.75" x14ac:dyDescent="0.2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2.75" x14ac:dyDescent="0.2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2.75" x14ac:dyDescent="0.2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2.75" x14ac:dyDescent="0.2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2.75" x14ac:dyDescent="0.2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2.75" x14ac:dyDescent="0.2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2.75" x14ac:dyDescent="0.2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2.75" x14ac:dyDescent="0.2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2.75" x14ac:dyDescent="0.2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2.75" x14ac:dyDescent="0.2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2.75" x14ac:dyDescent="0.2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2.75" x14ac:dyDescent="0.2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2.75" x14ac:dyDescent="0.2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2.75" x14ac:dyDescent="0.2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2.75" x14ac:dyDescent="0.2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2.75" x14ac:dyDescent="0.2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2.75" x14ac:dyDescent="0.2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2.75" x14ac:dyDescent="0.2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2.75" x14ac:dyDescent="0.2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2.75" x14ac:dyDescent="0.2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2.75" x14ac:dyDescent="0.2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2.75" x14ac:dyDescent="0.2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2.75" x14ac:dyDescent="0.2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2.75" x14ac:dyDescent="0.2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2.75" x14ac:dyDescent="0.2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2.75" x14ac:dyDescent="0.2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2.75" x14ac:dyDescent="0.2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2.75" x14ac:dyDescent="0.2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2.75" x14ac:dyDescent="0.2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2.75" x14ac:dyDescent="0.2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2.75" x14ac:dyDescent="0.2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2.75" x14ac:dyDescent="0.2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2.75" x14ac:dyDescent="0.2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2.75" x14ac:dyDescent="0.2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2.75" x14ac:dyDescent="0.2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2.75" x14ac:dyDescent="0.2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2.75" x14ac:dyDescent="0.2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2.75" x14ac:dyDescent="0.2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2.75" x14ac:dyDescent="0.2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2.75" x14ac:dyDescent="0.2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2.75" x14ac:dyDescent="0.2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2.75" x14ac:dyDescent="0.2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2.75" x14ac:dyDescent="0.2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2.75" x14ac:dyDescent="0.2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2.75" x14ac:dyDescent="0.2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2.75" x14ac:dyDescent="0.2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2.75" x14ac:dyDescent="0.2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2.75" x14ac:dyDescent="0.2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2.75" x14ac:dyDescent="0.2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2.75" x14ac:dyDescent="0.2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2.75" x14ac:dyDescent="0.2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2.75" x14ac:dyDescent="0.2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2.75" x14ac:dyDescent="0.2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2.75" x14ac:dyDescent="0.2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2.75" x14ac:dyDescent="0.2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2.75" x14ac:dyDescent="0.2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2.75" x14ac:dyDescent="0.2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2.75" x14ac:dyDescent="0.2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2.75" x14ac:dyDescent="0.2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2.75" x14ac:dyDescent="0.2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2.75" x14ac:dyDescent="0.2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2.75" x14ac:dyDescent="0.2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2.75" x14ac:dyDescent="0.2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2.75" x14ac:dyDescent="0.2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2.75" x14ac:dyDescent="0.2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2.75" x14ac:dyDescent="0.2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2.75" x14ac:dyDescent="0.2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2.75" x14ac:dyDescent="0.2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2.75" x14ac:dyDescent="0.2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2.75" x14ac:dyDescent="0.2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2.75" x14ac:dyDescent="0.2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2.75" x14ac:dyDescent="0.2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2.75" x14ac:dyDescent="0.2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2.75" x14ac:dyDescent="0.2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2.75" x14ac:dyDescent="0.2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2.75" x14ac:dyDescent="0.2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2.75" x14ac:dyDescent="0.2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2.75" x14ac:dyDescent="0.2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2.75" x14ac:dyDescent="0.2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2.75" x14ac:dyDescent="0.2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2.75" x14ac:dyDescent="0.2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2.75" x14ac:dyDescent="0.2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2.75" x14ac:dyDescent="0.2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2.75" x14ac:dyDescent="0.2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2.75" x14ac:dyDescent="0.2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2.75" x14ac:dyDescent="0.2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2.75" x14ac:dyDescent="0.2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2.75" x14ac:dyDescent="0.2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2.75" x14ac:dyDescent="0.2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2.75" x14ac:dyDescent="0.2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2.75" x14ac:dyDescent="0.2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2.75" x14ac:dyDescent="0.2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2.75" x14ac:dyDescent="0.2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2.75" x14ac:dyDescent="0.2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2.75" x14ac:dyDescent="0.2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2.75" x14ac:dyDescent="0.2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2.75" x14ac:dyDescent="0.2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2.75" x14ac:dyDescent="0.2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2.75" x14ac:dyDescent="0.2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2.75" x14ac:dyDescent="0.2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2.75" x14ac:dyDescent="0.2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2.75" x14ac:dyDescent="0.2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2.75" x14ac:dyDescent="0.2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2.75" x14ac:dyDescent="0.2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2.75" x14ac:dyDescent="0.2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2.75" x14ac:dyDescent="0.2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2.75" x14ac:dyDescent="0.2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2.75" x14ac:dyDescent="0.2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2.75" x14ac:dyDescent="0.2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2.75" x14ac:dyDescent="0.2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2.75" x14ac:dyDescent="0.2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2.75" x14ac:dyDescent="0.2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2.75" x14ac:dyDescent="0.2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2.75" x14ac:dyDescent="0.2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2.75" x14ac:dyDescent="0.2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2.75" x14ac:dyDescent="0.2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2.75" x14ac:dyDescent="0.2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2.75" x14ac:dyDescent="0.2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2.75" x14ac:dyDescent="0.2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2.75" x14ac:dyDescent="0.2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2.75" x14ac:dyDescent="0.2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2.75" x14ac:dyDescent="0.2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2.75" x14ac:dyDescent="0.2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2.75" x14ac:dyDescent="0.2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2.75" x14ac:dyDescent="0.2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2.75" x14ac:dyDescent="0.2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2.75" x14ac:dyDescent="0.2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2.75" x14ac:dyDescent="0.2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2.75" x14ac:dyDescent="0.2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2.75" x14ac:dyDescent="0.2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2.75" x14ac:dyDescent="0.2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2.75" x14ac:dyDescent="0.2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2.75" x14ac:dyDescent="0.2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2.75" x14ac:dyDescent="0.2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2.75" x14ac:dyDescent="0.2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2.75" x14ac:dyDescent="0.2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2.75" x14ac:dyDescent="0.2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2.75" x14ac:dyDescent="0.2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2.75" x14ac:dyDescent="0.2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2.75" x14ac:dyDescent="0.2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2.75" x14ac:dyDescent="0.2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2.75" x14ac:dyDescent="0.2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2.75" x14ac:dyDescent="0.2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2.75" x14ac:dyDescent="0.2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2.75" x14ac:dyDescent="0.2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2.75" x14ac:dyDescent="0.2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2.75" x14ac:dyDescent="0.2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2.75" x14ac:dyDescent="0.2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2.75" x14ac:dyDescent="0.2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2.75" x14ac:dyDescent="0.2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2.75" x14ac:dyDescent="0.2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2.75" x14ac:dyDescent="0.2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2.75" x14ac:dyDescent="0.2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2.75" x14ac:dyDescent="0.2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2.75" x14ac:dyDescent="0.2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2.75" x14ac:dyDescent="0.2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2.75" x14ac:dyDescent="0.2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2.75" x14ac:dyDescent="0.2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2.75" x14ac:dyDescent="0.2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2.75" x14ac:dyDescent="0.2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2.75" x14ac:dyDescent="0.2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2.75" x14ac:dyDescent="0.2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2.75" x14ac:dyDescent="0.2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2.75" x14ac:dyDescent="0.2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2.75" x14ac:dyDescent="0.2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2.75" x14ac:dyDescent="0.2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2.75" x14ac:dyDescent="0.2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2.75" x14ac:dyDescent="0.2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2.75" x14ac:dyDescent="0.2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2.75" x14ac:dyDescent="0.2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2.75" x14ac:dyDescent="0.2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2.75" x14ac:dyDescent="0.2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2.75" x14ac:dyDescent="0.2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2.75" x14ac:dyDescent="0.2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2.75" x14ac:dyDescent="0.2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2.75" x14ac:dyDescent="0.2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2.75" x14ac:dyDescent="0.2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2.75" x14ac:dyDescent="0.2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2.75" x14ac:dyDescent="0.2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2.75" x14ac:dyDescent="0.2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2.75" x14ac:dyDescent="0.2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2.75" x14ac:dyDescent="0.2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2.75" x14ac:dyDescent="0.2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2.75" x14ac:dyDescent="0.2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2.75" x14ac:dyDescent="0.2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2.75" x14ac:dyDescent="0.2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2.75" x14ac:dyDescent="0.2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2.75" x14ac:dyDescent="0.2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2.75" x14ac:dyDescent="0.2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2.75" x14ac:dyDescent="0.2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2.75" x14ac:dyDescent="0.2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2.75" x14ac:dyDescent="0.2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2.75" x14ac:dyDescent="0.2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2.75" x14ac:dyDescent="0.2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2.75" x14ac:dyDescent="0.2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2.75" x14ac:dyDescent="0.2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2.75" x14ac:dyDescent="0.2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2.75" x14ac:dyDescent="0.2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2.75" x14ac:dyDescent="0.2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2.75" x14ac:dyDescent="0.2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2.75" x14ac:dyDescent="0.2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2.75" x14ac:dyDescent="0.2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2.75" x14ac:dyDescent="0.2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2.75" x14ac:dyDescent="0.2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2.75" x14ac:dyDescent="0.2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2.75" x14ac:dyDescent="0.2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2.75" x14ac:dyDescent="0.2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2.75" x14ac:dyDescent="0.2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2.75" x14ac:dyDescent="0.2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2.75" x14ac:dyDescent="0.2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2.75" x14ac:dyDescent="0.2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2.75" x14ac:dyDescent="0.2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2.75" x14ac:dyDescent="0.2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2.75" x14ac:dyDescent="0.2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2.75" x14ac:dyDescent="0.2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2.75" x14ac:dyDescent="0.2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2.75" x14ac:dyDescent="0.2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2.75" x14ac:dyDescent="0.2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2.75" x14ac:dyDescent="0.2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2.75" x14ac:dyDescent="0.2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2.75" x14ac:dyDescent="0.2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2.75" x14ac:dyDescent="0.2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2.75" x14ac:dyDescent="0.2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2.75" x14ac:dyDescent="0.2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2.75" x14ac:dyDescent="0.2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2.75" x14ac:dyDescent="0.2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2.75" x14ac:dyDescent="0.2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2.75" x14ac:dyDescent="0.2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2.75" x14ac:dyDescent="0.2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2.75" x14ac:dyDescent="0.2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2.75" x14ac:dyDescent="0.2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2.75" x14ac:dyDescent="0.2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2.75" x14ac:dyDescent="0.2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2.75" x14ac:dyDescent="0.2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2.75" x14ac:dyDescent="0.2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2.75" x14ac:dyDescent="0.2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2.75" x14ac:dyDescent="0.2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2.75" x14ac:dyDescent="0.2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2.75" x14ac:dyDescent="0.2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2.75" x14ac:dyDescent="0.2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2.75" x14ac:dyDescent="0.2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2.75" x14ac:dyDescent="0.2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2.75" x14ac:dyDescent="0.2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2.75" x14ac:dyDescent="0.2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2.75" x14ac:dyDescent="0.2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2.75" x14ac:dyDescent="0.2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2.75" x14ac:dyDescent="0.2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2.75" x14ac:dyDescent="0.2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2.75" x14ac:dyDescent="0.2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2.75" x14ac:dyDescent="0.2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2.75" x14ac:dyDescent="0.2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2.75" x14ac:dyDescent="0.2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2.75" x14ac:dyDescent="0.2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2.75" x14ac:dyDescent="0.2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2.75" x14ac:dyDescent="0.2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2.75" x14ac:dyDescent="0.2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2.75" x14ac:dyDescent="0.2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2.75" x14ac:dyDescent="0.2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2.75" x14ac:dyDescent="0.2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2.75" x14ac:dyDescent="0.2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2.75" x14ac:dyDescent="0.2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2.75" x14ac:dyDescent="0.2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2.75" x14ac:dyDescent="0.2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2.75" x14ac:dyDescent="0.2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2.75" x14ac:dyDescent="0.2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2.75" x14ac:dyDescent="0.2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2.75" x14ac:dyDescent="0.2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2.75" x14ac:dyDescent="0.2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2.75" x14ac:dyDescent="0.2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2.75" x14ac:dyDescent="0.2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2.75" x14ac:dyDescent="0.2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2.75" x14ac:dyDescent="0.2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2.75" x14ac:dyDescent="0.2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2.75" x14ac:dyDescent="0.2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2.75" x14ac:dyDescent="0.2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2.75" x14ac:dyDescent="0.2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2.75" x14ac:dyDescent="0.2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2.75" x14ac:dyDescent="0.2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2.75" x14ac:dyDescent="0.2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2.75" x14ac:dyDescent="0.2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2.75" x14ac:dyDescent="0.2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2.75" x14ac:dyDescent="0.2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2.75" x14ac:dyDescent="0.2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2.75" x14ac:dyDescent="0.2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2.75" x14ac:dyDescent="0.2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2.75" x14ac:dyDescent="0.2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2.75" x14ac:dyDescent="0.2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2.75" x14ac:dyDescent="0.2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2.75" x14ac:dyDescent="0.2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2.75" x14ac:dyDescent="0.2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2.75" x14ac:dyDescent="0.2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2.75" x14ac:dyDescent="0.2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2.75" x14ac:dyDescent="0.2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2.75" x14ac:dyDescent="0.2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2.75" x14ac:dyDescent="0.2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2.75" x14ac:dyDescent="0.2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2.75" x14ac:dyDescent="0.2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2.75" x14ac:dyDescent="0.2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2.75" x14ac:dyDescent="0.2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2.75" x14ac:dyDescent="0.2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2.75" x14ac:dyDescent="0.2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2.75" x14ac:dyDescent="0.2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2.75" x14ac:dyDescent="0.2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2.75" x14ac:dyDescent="0.2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2.75" x14ac:dyDescent="0.2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2.75" x14ac:dyDescent="0.2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2.75" x14ac:dyDescent="0.2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2.75" x14ac:dyDescent="0.2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2.75" x14ac:dyDescent="0.2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2.75" x14ac:dyDescent="0.2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2.75" x14ac:dyDescent="0.2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2.75" x14ac:dyDescent="0.2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2.75" x14ac:dyDescent="0.2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2.75" x14ac:dyDescent="0.2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2.75" x14ac:dyDescent="0.2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2.75" x14ac:dyDescent="0.2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2.75" x14ac:dyDescent="0.2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2.75" x14ac:dyDescent="0.2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2.75" x14ac:dyDescent="0.2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2.75" x14ac:dyDescent="0.2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2.75" x14ac:dyDescent="0.2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2.75" x14ac:dyDescent="0.2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2.75" x14ac:dyDescent="0.2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2.75" x14ac:dyDescent="0.2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2.75" x14ac:dyDescent="0.2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2.75" x14ac:dyDescent="0.2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2.75" x14ac:dyDescent="0.2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2.75" x14ac:dyDescent="0.2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2.75" x14ac:dyDescent="0.2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2.75" x14ac:dyDescent="0.2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2.75" x14ac:dyDescent="0.2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2.75" x14ac:dyDescent="0.2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2.75" x14ac:dyDescent="0.2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2.75" x14ac:dyDescent="0.2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2.75" x14ac:dyDescent="0.2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2.75" x14ac:dyDescent="0.2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2.75" x14ac:dyDescent="0.2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2.75" x14ac:dyDescent="0.2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2.75" x14ac:dyDescent="0.2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2.75" x14ac:dyDescent="0.2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2.75" x14ac:dyDescent="0.2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2.75" x14ac:dyDescent="0.2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2.75" x14ac:dyDescent="0.2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2.75" x14ac:dyDescent="0.2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2.75" x14ac:dyDescent="0.2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2.75" x14ac:dyDescent="0.2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2.75" x14ac:dyDescent="0.2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2.75" x14ac:dyDescent="0.2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2.75" x14ac:dyDescent="0.2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2.75" x14ac:dyDescent="0.2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2.75" x14ac:dyDescent="0.2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2.75" x14ac:dyDescent="0.2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2.75" x14ac:dyDescent="0.2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2.75" x14ac:dyDescent="0.2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2.75" x14ac:dyDescent="0.2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2.75" x14ac:dyDescent="0.2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2.75" x14ac:dyDescent="0.2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2.75" x14ac:dyDescent="0.2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2.75" x14ac:dyDescent="0.2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2.75" x14ac:dyDescent="0.2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2.75" x14ac:dyDescent="0.2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2.75" x14ac:dyDescent="0.2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2.75" x14ac:dyDescent="0.2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2.75" x14ac:dyDescent="0.2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2.75" x14ac:dyDescent="0.2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2.75" x14ac:dyDescent="0.2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2.75" x14ac:dyDescent="0.2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2.75" x14ac:dyDescent="0.2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2.75" x14ac:dyDescent="0.2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2.75" x14ac:dyDescent="0.2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2.75" x14ac:dyDescent="0.2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2.75" x14ac:dyDescent="0.2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2.75" x14ac:dyDescent="0.2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2.75" x14ac:dyDescent="0.2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2.75" x14ac:dyDescent="0.2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2.75" x14ac:dyDescent="0.2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2.75" x14ac:dyDescent="0.2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2.75" x14ac:dyDescent="0.2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2.75" x14ac:dyDescent="0.2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2.75" x14ac:dyDescent="0.2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2.75" x14ac:dyDescent="0.2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2.75" x14ac:dyDescent="0.2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2.75" x14ac:dyDescent="0.2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2.75" x14ac:dyDescent="0.2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2.75" x14ac:dyDescent="0.2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2.75" x14ac:dyDescent="0.2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2.75" x14ac:dyDescent="0.2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2.75" x14ac:dyDescent="0.2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2.75" x14ac:dyDescent="0.2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2.75" x14ac:dyDescent="0.2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2.75" x14ac:dyDescent="0.2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2.75" x14ac:dyDescent="0.2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2.75" x14ac:dyDescent="0.2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2.75" x14ac:dyDescent="0.2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2.75" x14ac:dyDescent="0.2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2.75" x14ac:dyDescent="0.2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2.75" x14ac:dyDescent="0.2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2.75" x14ac:dyDescent="0.2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2.75" x14ac:dyDescent="0.2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2.75" x14ac:dyDescent="0.2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2.75" x14ac:dyDescent="0.2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2.75" x14ac:dyDescent="0.2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2.75" x14ac:dyDescent="0.2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2.75" x14ac:dyDescent="0.2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2.75" x14ac:dyDescent="0.2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2.75" x14ac:dyDescent="0.2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2.75" x14ac:dyDescent="0.2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2.75" x14ac:dyDescent="0.2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2.75" x14ac:dyDescent="0.2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2.75" x14ac:dyDescent="0.2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2.75" x14ac:dyDescent="0.2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2.75" x14ac:dyDescent="0.2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2.75" x14ac:dyDescent="0.2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2.75" x14ac:dyDescent="0.2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2.75" x14ac:dyDescent="0.2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2.75" x14ac:dyDescent="0.2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2.75" x14ac:dyDescent="0.2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2.75" x14ac:dyDescent="0.2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2.75" x14ac:dyDescent="0.2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2.75" x14ac:dyDescent="0.2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2.75" x14ac:dyDescent="0.2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2.75" x14ac:dyDescent="0.2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2.75" x14ac:dyDescent="0.2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2.75" x14ac:dyDescent="0.2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2.75" x14ac:dyDescent="0.2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2.75" x14ac:dyDescent="0.2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2.75" x14ac:dyDescent="0.2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2.75" x14ac:dyDescent="0.2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2.75" x14ac:dyDescent="0.2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2.75" x14ac:dyDescent="0.2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2.75" x14ac:dyDescent="0.2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2.75" x14ac:dyDescent="0.2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2.75" x14ac:dyDescent="0.2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2.75" x14ac:dyDescent="0.2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2.75" x14ac:dyDescent="0.2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2.75" x14ac:dyDescent="0.2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2.75" x14ac:dyDescent="0.2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2.75" x14ac:dyDescent="0.2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2.75" x14ac:dyDescent="0.2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2.75" x14ac:dyDescent="0.2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2.75" x14ac:dyDescent="0.2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2.75" x14ac:dyDescent="0.2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2.75" x14ac:dyDescent="0.2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2.75" x14ac:dyDescent="0.2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2.75" x14ac:dyDescent="0.2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2.75" x14ac:dyDescent="0.2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2.75" x14ac:dyDescent="0.2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2.75" x14ac:dyDescent="0.2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2.75" x14ac:dyDescent="0.2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2.75" x14ac:dyDescent="0.2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2.75" x14ac:dyDescent="0.2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2.75" x14ac:dyDescent="0.2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2.75" x14ac:dyDescent="0.2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2.75" x14ac:dyDescent="0.2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2.75" x14ac:dyDescent="0.2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2.75" x14ac:dyDescent="0.2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2.75" x14ac:dyDescent="0.2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2.75" x14ac:dyDescent="0.2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2.75" x14ac:dyDescent="0.2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2.75" x14ac:dyDescent="0.2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2.75" x14ac:dyDescent="0.2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2.75" x14ac:dyDescent="0.2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2.75" x14ac:dyDescent="0.2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2.75" x14ac:dyDescent="0.2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2.75" x14ac:dyDescent="0.2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2.75" x14ac:dyDescent="0.2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2.75" x14ac:dyDescent="0.2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2.75" x14ac:dyDescent="0.2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2.75" x14ac:dyDescent="0.2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2.75" x14ac:dyDescent="0.2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2.75" x14ac:dyDescent="0.2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2.75" x14ac:dyDescent="0.2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2.75" x14ac:dyDescent="0.2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2.75" x14ac:dyDescent="0.2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2.75" x14ac:dyDescent="0.2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2.75" x14ac:dyDescent="0.2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2.75" x14ac:dyDescent="0.2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2.75" x14ac:dyDescent="0.2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2.75" x14ac:dyDescent="0.2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2.75" x14ac:dyDescent="0.2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2.75" x14ac:dyDescent="0.2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2.75" x14ac:dyDescent="0.2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2.75" x14ac:dyDescent="0.2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2.75" x14ac:dyDescent="0.2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2.75" x14ac:dyDescent="0.2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2.75" x14ac:dyDescent="0.2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2.75" x14ac:dyDescent="0.2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2.75" x14ac:dyDescent="0.2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2.75" x14ac:dyDescent="0.2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2.75" x14ac:dyDescent="0.2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2.75" x14ac:dyDescent="0.2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2.75" x14ac:dyDescent="0.2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2.75" x14ac:dyDescent="0.2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2.75" x14ac:dyDescent="0.2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2.75" x14ac:dyDescent="0.2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2.75" x14ac:dyDescent="0.2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2.75" x14ac:dyDescent="0.2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2.75" x14ac:dyDescent="0.2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2.75" x14ac:dyDescent="0.2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2.75" x14ac:dyDescent="0.2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2.75" x14ac:dyDescent="0.2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2.75" x14ac:dyDescent="0.2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2.75" x14ac:dyDescent="0.2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2.75" x14ac:dyDescent="0.2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2.75" x14ac:dyDescent="0.2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2.75" x14ac:dyDescent="0.2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2.75" x14ac:dyDescent="0.2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2.75" x14ac:dyDescent="0.2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2.75" x14ac:dyDescent="0.2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2.75" x14ac:dyDescent="0.2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2.75" x14ac:dyDescent="0.2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2.75" x14ac:dyDescent="0.2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2.75" x14ac:dyDescent="0.2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2.75" x14ac:dyDescent="0.2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2.75" x14ac:dyDescent="0.2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2.75" x14ac:dyDescent="0.2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2.75" x14ac:dyDescent="0.2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2.75" x14ac:dyDescent="0.2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2.75" x14ac:dyDescent="0.2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2.75" x14ac:dyDescent="0.2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2.75" x14ac:dyDescent="0.2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2.75" x14ac:dyDescent="0.2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2.75" x14ac:dyDescent="0.2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2.75" x14ac:dyDescent="0.2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2.75" x14ac:dyDescent="0.2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2.75" x14ac:dyDescent="0.2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2.75" x14ac:dyDescent="0.2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2.75" x14ac:dyDescent="0.2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2.75" x14ac:dyDescent="0.2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2.75" x14ac:dyDescent="0.2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2.75" x14ac:dyDescent="0.2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2.75" x14ac:dyDescent="0.2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2.75" x14ac:dyDescent="0.2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2.75" x14ac:dyDescent="0.2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2.75" x14ac:dyDescent="0.2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2.75" x14ac:dyDescent="0.2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2.75" x14ac:dyDescent="0.2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2.75" x14ac:dyDescent="0.2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2.75" x14ac:dyDescent="0.2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2.75" x14ac:dyDescent="0.2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2.75" x14ac:dyDescent="0.2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2.75" x14ac:dyDescent="0.2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2.75" x14ac:dyDescent="0.2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2.75" x14ac:dyDescent="0.2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2.75" x14ac:dyDescent="0.2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2.75" x14ac:dyDescent="0.2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2.75" x14ac:dyDescent="0.2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2.75" x14ac:dyDescent="0.2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2.75" x14ac:dyDescent="0.2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2.75" x14ac:dyDescent="0.2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2.75" x14ac:dyDescent="0.2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2.75" x14ac:dyDescent="0.2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2.75" x14ac:dyDescent="0.2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2.75" x14ac:dyDescent="0.2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2.75" x14ac:dyDescent="0.2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2.75" x14ac:dyDescent="0.2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2.75" x14ac:dyDescent="0.2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2.75" x14ac:dyDescent="0.2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2.75" x14ac:dyDescent="0.2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2.75" x14ac:dyDescent="0.2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2.75" x14ac:dyDescent="0.2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2.75" x14ac:dyDescent="0.2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2.75" x14ac:dyDescent="0.2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2.75" x14ac:dyDescent="0.2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2.75" x14ac:dyDescent="0.2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2.75" x14ac:dyDescent="0.2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2.75" x14ac:dyDescent="0.2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2.75" x14ac:dyDescent="0.2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2.75" x14ac:dyDescent="0.2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2.75" x14ac:dyDescent="0.2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2.75" x14ac:dyDescent="0.2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2.75" x14ac:dyDescent="0.2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2.75" x14ac:dyDescent="0.2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2.75" x14ac:dyDescent="0.2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2.75" x14ac:dyDescent="0.2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2.75" x14ac:dyDescent="0.2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2.75" x14ac:dyDescent="0.2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2.75" x14ac:dyDescent="0.2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2.75" x14ac:dyDescent="0.2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2.75" x14ac:dyDescent="0.2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2.75" x14ac:dyDescent="0.2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2.75" x14ac:dyDescent="0.2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2.75" x14ac:dyDescent="0.2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2.75" x14ac:dyDescent="0.2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2.75" x14ac:dyDescent="0.2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2.75" x14ac:dyDescent="0.2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2.75" x14ac:dyDescent="0.2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2.75" x14ac:dyDescent="0.2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2.75" x14ac:dyDescent="0.2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2.75" x14ac:dyDescent="0.2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2.75" x14ac:dyDescent="0.2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2.75" x14ac:dyDescent="0.2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2.75" x14ac:dyDescent="0.2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2.75" x14ac:dyDescent="0.2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2.75" x14ac:dyDescent="0.2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2.75" x14ac:dyDescent="0.2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2.75" x14ac:dyDescent="0.2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2.75" x14ac:dyDescent="0.2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2.75" x14ac:dyDescent="0.2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2.75" x14ac:dyDescent="0.2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2.75" x14ac:dyDescent="0.2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2.75" x14ac:dyDescent="0.2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2.75" x14ac:dyDescent="0.2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2.75" x14ac:dyDescent="0.2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2.75" x14ac:dyDescent="0.2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2.75" x14ac:dyDescent="0.2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2.75" x14ac:dyDescent="0.2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2.75" x14ac:dyDescent="0.2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2.75" x14ac:dyDescent="0.2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2.75" x14ac:dyDescent="0.2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2.75" x14ac:dyDescent="0.2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2.75" x14ac:dyDescent="0.2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2.75" x14ac:dyDescent="0.2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2.75" x14ac:dyDescent="0.2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2.75" x14ac:dyDescent="0.2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2.75" x14ac:dyDescent="0.2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2.75" x14ac:dyDescent="0.2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2.75" x14ac:dyDescent="0.2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2.75" x14ac:dyDescent="0.2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2.75" x14ac:dyDescent="0.2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2.75" x14ac:dyDescent="0.2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2.75" x14ac:dyDescent="0.2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2.75" x14ac:dyDescent="0.2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2.75" x14ac:dyDescent="0.2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2.75" x14ac:dyDescent="0.2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2.75" x14ac:dyDescent="0.2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2.75" x14ac:dyDescent="0.2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2.75" x14ac:dyDescent="0.2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2.75" x14ac:dyDescent="0.2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2.75" x14ac:dyDescent="0.2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2.75" x14ac:dyDescent="0.2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2.75" x14ac:dyDescent="0.2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2.75" x14ac:dyDescent="0.2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2.75" x14ac:dyDescent="0.2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2.75" x14ac:dyDescent="0.2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2.75" x14ac:dyDescent="0.2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2.75" x14ac:dyDescent="0.2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2.75" x14ac:dyDescent="0.2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2.75" x14ac:dyDescent="0.2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2.75" x14ac:dyDescent="0.2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2.75" x14ac:dyDescent="0.2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2.75" x14ac:dyDescent="0.2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2.75" x14ac:dyDescent="0.2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2.75" x14ac:dyDescent="0.2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2.75" x14ac:dyDescent="0.2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2.75" x14ac:dyDescent="0.2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2.75" x14ac:dyDescent="0.2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2.75" x14ac:dyDescent="0.2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2.75" x14ac:dyDescent="0.2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2.75" x14ac:dyDescent="0.2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2.75" x14ac:dyDescent="0.2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2.75" x14ac:dyDescent="0.2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2.75" x14ac:dyDescent="0.2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2.75" x14ac:dyDescent="0.2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2.75" x14ac:dyDescent="0.2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2.75" x14ac:dyDescent="0.2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2.75" x14ac:dyDescent="0.2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2.75" x14ac:dyDescent="0.2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2.75" x14ac:dyDescent="0.2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2.75" x14ac:dyDescent="0.2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2.75" x14ac:dyDescent="0.2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2.75" x14ac:dyDescent="0.2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2.75" x14ac:dyDescent="0.2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2.75" x14ac:dyDescent="0.2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2.75" x14ac:dyDescent="0.2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2.75" x14ac:dyDescent="0.2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2.75" x14ac:dyDescent="0.2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2.75" x14ac:dyDescent="0.2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2.75" x14ac:dyDescent="0.2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2.75" x14ac:dyDescent="0.2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2.75" x14ac:dyDescent="0.2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2.75" x14ac:dyDescent="0.2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2.75" x14ac:dyDescent="0.2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2.75" x14ac:dyDescent="0.2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2.75" x14ac:dyDescent="0.2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2.75" x14ac:dyDescent="0.2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2.75" x14ac:dyDescent="0.2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2.75" x14ac:dyDescent="0.2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2.75" x14ac:dyDescent="0.2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2.75" x14ac:dyDescent="0.2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2.75" x14ac:dyDescent="0.2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2.75" x14ac:dyDescent="0.2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2.75" x14ac:dyDescent="0.2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2.75" x14ac:dyDescent="0.2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2.75" x14ac:dyDescent="0.2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2.75" x14ac:dyDescent="0.2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2.75" x14ac:dyDescent="0.2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2.75" x14ac:dyDescent="0.2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2.75" x14ac:dyDescent="0.2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2.75" x14ac:dyDescent="0.2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2.75" x14ac:dyDescent="0.2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2.75" x14ac:dyDescent="0.2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2.75" x14ac:dyDescent="0.2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2.75" x14ac:dyDescent="0.2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2.75" x14ac:dyDescent="0.2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2.75" x14ac:dyDescent="0.2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2.75" x14ac:dyDescent="0.2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2.75" x14ac:dyDescent="0.2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2.75" x14ac:dyDescent="0.2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2.75" x14ac:dyDescent="0.2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2.75" x14ac:dyDescent="0.2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2.75" x14ac:dyDescent="0.2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2.75" x14ac:dyDescent="0.2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2.75" x14ac:dyDescent="0.2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2.75" x14ac:dyDescent="0.2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2.75" x14ac:dyDescent="0.2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2.75" x14ac:dyDescent="0.2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2.75" x14ac:dyDescent="0.2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2.75" x14ac:dyDescent="0.2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2.75" x14ac:dyDescent="0.2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2.75" x14ac:dyDescent="0.2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2.75" x14ac:dyDescent="0.2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2.75" x14ac:dyDescent="0.2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2.75" x14ac:dyDescent="0.2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2.75" x14ac:dyDescent="0.2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2.75" x14ac:dyDescent="0.2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2.75" x14ac:dyDescent="0.2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2.75" x14ac:dyDescent="0.2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2.75" x14ac:dyDescent="0.2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2.75" x14ac:dyDescent="0.2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2.75" x14ac:dyDescent="0.2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2.75" x14ac:dyDescent="0.2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2.75" x14ac:dyDescent="0.2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2.75" x14ac:dyDescent="0.2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2.75" x14ac:dyDescent="0.2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2.75" x14ac:dyDescent="0.2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2.75" x14ac:dyDescent="0.2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2.75" x14ac:dyDescent="0.2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2.75" x14ac:dyDescent="0.2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2.75" x14ac:dyDescent="0.2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2.75" x14ac:dyDescent="0.2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2.75" x14ac:dyDescent="0.2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2.75" x14ac:dyDescent="0.2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2.75" x14ac:dyDescent="0.2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2.75" x14ac:dyDescent="0.2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2.75" x14ac:dyDescent="0.2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2.75" x14ac:dyDescent="0.2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2.75" x14ac:dyDescent="0.2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2.75" x14ac:dyDescent="0.2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2.75" x14ac:dyDescent="0.2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2.75" x14ac:dyDescent="0.2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2.75" x14ac:dyDescent="0.2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2.75" x14ac:dyDescent="0.2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2.75" x14ac:dyDescent="0.2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2.75" x14ac:dyDescent="0.2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2.75" x14ac:dyDescent="0.2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2.75" x14ac:dyDescent="0.2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2.75" x14ac:dyDescent="0.2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2.75" x14ac:dyDescent="0.2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2.75" x14ac:dyDescent="0.2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2.75" x14ac:dyDescent="0.2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2.75" x14ac:dyDescent="0.2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2.75" x14ac:dyDescent="0.2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2.75" x14ac:dyDescent="0.2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2.75" x14ac:dyDescent="0.2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2.75" x14ac:dyDescent="0.2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2.75" x14ac:dyDescent="0.2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2.75" x14ac:dyDescent="0.2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2.75" x14ac:dyDescent="0.2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2.75" x14ac:dyDescent="0.2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2.75" x14ac:dyDescent="0.2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2.75" x14ac:dyDescent="0.2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2.75" x14ac:dyDescent="0.2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2.75" x14ac:dyDescent="0.2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2.75" x14ac:dyDescent="0.2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2.75" x14ac:dyDescent="0.2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2.75" x14ac:dyDescent="0.2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2.75" x14ac:dyDescent="0.2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2.75" x14ac:dyDescent="0.2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2.75" x14ac:dyDescent="0.2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2.75" x14ac:dyDescent="0.2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2.75" x14ac:dyDescent="0.2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2.75" x14ac:dyDescent="0.2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2.75" x14ac:dyDescent="0.2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2.75" x14ac:dyDescent="0.2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2.75" x14ac:dyDescent="0.2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2.75" x14ac:dyDescent="0.2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2.75" x14ac:dyDescent="0.2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2.75" x14ac:dyDescent="0.2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2.75" x14ac:dyDescent="0.2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2.75" x14ac:dyDescent="0.2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2.75" x14ac:dyDescent="0.2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2.75" x14ac:dyDescent="0.2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2.75" x14ac:dyDescent="0.2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2.75" x14ac:dyDescent="0.2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2.75" x14ac:dyDescent="0.2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2.75" x14ac:dyDescent="0.2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2.75" x14ac:dyDescent="0.2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2.75" x14ac:dyDescent="0.2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2.75" x14ac:dyDescent="0.2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2.75" x14ac:dyDescent="0.2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2.75" x14ac:dyDescent="0.2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2.75" x14ac:dyDescent="0.2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2.75" x14ac:dyDescent="0.2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2.75" x14ac:dyDescent="0.2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2.75" x14ac:dyDescent="0.2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2.75" x14ac:dyDescent="0.2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2.75" x14ac:dyDescent="0.2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2.75" x14ac:dyDescent="0.2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2.75" x14ac:dyDescent="0.2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2.75" x14ac:dyDescent="0.2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2.75" x14ac:dyDescent="0.2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2.75" x14ac:dyDescent="0.2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2.75" x14ac:dyDescent="0.2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2.75" x14ac:dyDescent="0.2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2.75" x14ac:dyDescent="0.2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2.75" x14ac:dyDescent="0.2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2.75" x14ac:dyDescent="0.2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2.75" x14ac:dyDescent="0.2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2.75" x14ac:dyDescent="0.2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2.75" x14ac:dyDescent="0.2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2.75" x14ac:dyDescent="0.2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2.75" x14ac:dyDescent="0.2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2.75" x14ac:dyDescent="0.2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2.75" x14ac:dyDescent="0.2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2.75" x14ac:dyDescent="0.2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2.75" x14ac:dyDescent="0.2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2.75" x14ac:dyDescent="0.2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2.75" x14ac:dyDescent="0.2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2.75" x14ac:dyDescent="0.2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2.75" x14ac:dyDescent="0.2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2.75" x14ac:dyDescent="0.2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2.75" x14ac:dyDescent="0.2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2.75" x14ac:dyDescent="0.2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2.75" x14ac:dyDescent="0.2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2.75" x14ac:dyDescent="0.2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2.75" x14ac:dyDescent="0.2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2.75" x14ac:dyDescent="0.2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2.75" x14ac:dyDescent="0.2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2.75" x14ac:dyDescent="0.2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2.75" x14ac:dyDescent="0.2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2.75" x14ac:dyDescent="0.2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2.75" x14ac:dyDescent="0.2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2.75" x14ac:dyDescent="0.2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2.75" x14ac:dyDescent="0.2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2.75" x14ac:dyDescent="0.2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2.75" x14ac:dyDescent="0.2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2.75" x14ac:dyDescent="0.2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2.75" x14ac:dyDescent="0.2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2.75" x14ac:dyDescent="0.2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2.75" x14ac:dyDescent="0.2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2.75" x14ac:dyDescent="0.2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2.75" x14ac:dyDescent="0.2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2.75" x14ac:dyDescent="0.2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2.75" x14ac:dyDescent="0.2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2.75" x14ac:dyDescent="0.2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2.75" x14ac:dyDescent="0.2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2.75" x14ac:dyDescent="0.2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2.75" x14ac:dyDescent="0.2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2.75" x14ac:dyDescent="0.2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2.75" x14ac:dyDescent="0.2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2.75" x14ac:dyDescent="0.2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2.75" x14ac:dyDescent="0.2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2.75" x14ac:dyDescent="0.2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2.75" x14ac:dyDescent="0.2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2.75" x14ac:dyDescent="0.2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2.75" x14ac:dyDescent="0.2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2.75" x14ac:dyDescent="0.2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2.75" x14ac:dyDescent="0.2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2.75" x14ac:dyDescent="0.2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2.75" x14ac:dyDescent="0.2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2.75" x14ac:dyDescent="0.2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2.75" x14ac:dyDescent="0.2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2.75" x14ac:dyDescent="0.2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2.75" x14ac:dyDescent="0.2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2.75" x14ac:dyDescent="0.2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2.75" x14ac:dyDescent="0.2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2.75" x14ac:dyDescent="0.2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2.75" x14ac:dyDescent="0.2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2.75" x14ac:dyDescent="0.2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2.75" x14ac:dyDescent="0.2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2.75" x14ac:dyDescent="0.2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2.75" x14ac:dyDescent="0.2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2.75" x14ac:dyDescent="0.2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2.75" x14ac:dyDescent="0.2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2.75" x14ac:dyDescent="0.2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2.75" x14ac:dyDescent="0.2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2.75" x14ac:dyDescent="0.2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2.75" x14ac:dyDescent="0.2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2.75" x14ac:dyDescent="0.2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2.75" x14ac:dyDescent="0.2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2.75" x14ac:dyDescent="0.2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2.75" x14ac:dyDescent="0.2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2.75" x14ac:dyDescent="0.2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2.75" x14ac:dyDescent="0.2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2.75" x14ac:dyDescent="0.2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2.75" x14ac:dyDescent="0.2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2.75" x14ac:dyDescent="0.2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2.75" x14ac:dyDescent="0.2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2.75" x14ac:dyDescent="0.2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2.75" x14ac:dyDescent="0.2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2.75" x14ac:dyDescent="0.2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2.75" x14ac:dyDescent="0.2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2.75" x14ac:dyDescent="0.2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2.75" x14ac:dyDescent="0.2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2.75" x14ac:dyDescent="0.2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2.75" x14ac:dyDescent="0.2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2.75" x14ac:dyDescent="0.2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2.75" x14ac:dyDescent="0.2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2.75" x14ac:dyDescent="0.2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2.75" x14ac:dyDescent="0.2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2.75" x14ac:dyDescent="0.2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2.75" x14ac:dyDescent="0.2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2.75" x14ac:dyDescent="0.2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2.75" x14ac:dyDescent="0.2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2.75" x14ac:dyDescent="0.2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2.75" x14ac:dyDescent="0.2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2.75" x14ac:dyDescent="0.2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2.75" x14ac:dyDescent="0.2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2.75" x14ac:dyDescent="0.2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2.75" x14ac:dyDescent="0.2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2.75" x14ac:dyDescent="0.2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2.75" x14ac:dyDescent="0.2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2.75" x14ac:dyDescent="0.2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2.75" x14ac:dyDescent="0.2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2.75" x14ac:dyDescent="0.2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2.75" x14ac:dyDescent="0.2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2.75" x14ac:dyDescent="0.2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2.75" x14ac:dyDescent="0.2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2.75" x14ac:dyDescent="0.2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2.75" x14ac:dyDescent="0.2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2.75" x14ac:dyDescent="0.2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2.75" x14ac:dyDescent="0.2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2.75" x14ac:dyDescent="0.2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2.75" x14ac:dyDescent="0.2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2.75" x14ac:dyDescent="0.2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2.75" x14ac:dyDescent="0.2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2.75" x14ac:dyDescent="0.2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2.75" x14ac:dyDescent="0.2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2.75" x14ac:dyDescent="0.2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2.75" x14ac:dyDescent="0.2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2.75" x14ac:dyDescent="0.2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2.75" x14ac:dyDescent="0.2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2.75" x14ac:dyDescent="0.2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2.75" x14ac:dyDescent="0.2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2.75" x14ac:dyDescent="0.2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2.75" x14ac:dyDescent="0.2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2.75" x14ac:dyDescent="0.2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2.75" x14ac:dyDescent="0.2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2.75" x14ac:dyDescent="0.2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2.75" x14ac:dyDescent="0.2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2.75" x14ac:dyDescent="0.2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2.75" x14ac:dyDescent="0.2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2.75" x14ac:dyDescent="0.2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2.75" x14ac:dyDescent="0.2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2.75" x14ac:dyDescent="0.2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2.75" x14ac:dyDescent="0.2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2.75" x14ac:dyDescent="0.2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2.75" x14ac:dyDescent="0.2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2.75" x14ac:dyDescent="0.2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2.75" x14ac:dyDescent="0.2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2.75" x14ac:dyDescent="0.2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2.75" x14ac:dyDescent="0.2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2.75" x14ac:dyDescent="0.2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2.75" x14ac:dyDescent="0.2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2.75" x14ac:dyDescent="0.2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2.75" x14ac:dyDescent="0.2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2.75" x14ac:dyDescent="0.2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2.75" x14ac:dyDescent="0.2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2.75" x14ac:dyDescent="0.2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2.75" x14ac:dyDescent="0.2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2.75" x14ac:dyDescent="0.2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2.75" x14ac:dyDescent="0.2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2.75" x14ac:dyDescent="0.2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2.75" x14ac:dyDescent="0.2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2.75" x14ac:dyDescent="0.2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2.75" x14ac:dyDescent="0.2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2.75" x14ac:dyDescent="0.2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2.75" x14ac:dyDescent="0.2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2.75" x14ac:dyDescent="0.2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2.75" x14ac:dyDescent="0.2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2.75" x14ac:dyDescent="0.2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2.75" x14ac:dyDescent="0.2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2.75" x14ac:dyDescent="0.2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2.75" x14ac:dyDescent="0.2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2.75" x14ac:dyDescent="0.2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2.75" x14ac:dyDescent="0.2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2.75" x14ac:dyDescent="0.2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2.75" x14ac:dyDescent="0.2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2.75" x14ac:dyDescent="0.2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2.75" x14ac:dyDescent="0.2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2.75" x14ac:dyDescent="0.2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2.75" x14ac:dyDescent="0.2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2.75" x14ac:dyDescent="0.2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2.75" x14ac:dyDescent="0.2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2.75" x14ac:dyDescent="0.2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2.75" x14ac:dyDescent="0.2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2.75" x14ac:dyDescent="0.2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2.75" x14ac:dyDescent="0.2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2.75" x14ac:dyDescent="0.2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2.75" x14ac:dyDescent="0.2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2.75" x14ac:dyDescent="0.2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2.75" x14ac:dyDescent="0.2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2.75" x14ac:dyDescent="0.2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2.75" x14ac:dyDescent="0.2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2.75" x14ac:dyDescent="0.2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2.75" x14ac:dyDescent="0.2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2.75" x14ac:dyDescent="0.2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2.75" x14ac:dyDescent="0.2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2.75" x14ac:dyDescent="0.2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2.75" x14ac:dyDescent="0.2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2.75" x14ac:dyDescent="0.2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2.75" x14ac:dyDescent="0.2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2.75" x14ac:dyDescent="0.2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2.75" x14ac:dyDescent="0.2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2.75" x14ac:dyDescent="0.2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2.75" x14ac:dyDescent="0.2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2.75" x14ac:dyDescent="0.2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2.75" x14ac:dyDescent="0.2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2.75" x14ac:dyDescent="0.2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2.75" x14ac:dyDescent="0.2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2.75" x14ac:dyDescent="0.2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2.75" x14ac:dyDescent="0.2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2.75" x14ac:dyDescent="0.2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2.75" x14ac:dyDescent="0.2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2.75" x14ac:dyDescent="0.2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2.75" x14ac:dyDescent="0.2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2.75" x14ac:dyDescent="0.2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2.75" x14ac:dyDescent="0.2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2.75" x14ac:dyDescent="0.2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2.75" x14ac:dyDescent="0.2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2.75" x14ac:dyDescent="0.2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2.75" x14ac:dyDescent="0.2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2.75" x14ac:dyDescent="0.2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2.75" x14ac:dyDescent="0.2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2.75" x14ac:dyDescent="0.2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2.75" x14ac:dyDescent="0.2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2.75" x14ac:dyDescent="0.2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2.75" x14ac:dyDescent="0.2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2.75" x14ac:dyDescent="0.2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2.75" x14ac:dyDescent="0.2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2.75" x14ac:dyDescent="0.2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2.75" x14ac:dyDescent="0.2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2.75" x14ac:dyDescent="0.2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2.75" x14ac:dyDescent="0.2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2.75" x14ac:dyDescent="0.2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2.75" x14ac:dyDescent="0.2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2.75" x14ac:dyDescent="0.2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2.75" x14ac:dyDescent="0.2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2.75" x14ac:dyDescent="0.2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2.75" x14ac:dyDescent="0.2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2.75" x14ac:dyDescent="0.2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2.75" x14ac:dyDescent="0.2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2.75" x14ac:dyDescent="0.2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2.75" x14ac:dyDescent="0.2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2.75" x14ac:dyDescent="0.2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2.75" x14ac:dyDescent="0.2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2.75" x14ac:dyDescent="0.2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2.75" x14ac:dyDescent="0.2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2.75" x14ac:dyDescent="0.2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2.75" x14ac:dyDescent="0.2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2.75" x14ac:dyDescent="0.2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2.75" x14ac:dyDescent="0.2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2.75" x14ac:dyDescent="0.2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2.75" x14ac:dyDescent="0.2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2.75" x14ac:dyDescent="0.2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2.75" x14ac:dyDescent="0.2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2.75" x14ac:dyDescent="0.2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2.75" x14ac:dyDescent="0.2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2.75" x14ac:dyDescent="0.2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2.75" x14ac:dyDescent="0.2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2.75" x14ac:dyDescent="0.2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2.75" x14ac:dyDescent="0.2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2.75" x14ac:dyDescent="0.2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2.75" x14ac:dyDescent="0.2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2.75" x14ac:dyDescent="0.2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2.75" x14ac:dyDescent="0.2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2.75" x14ac:dyDescent="0.2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2.75" x14ac:dyDescent="0.2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2.75" x14ac:dyDescent="0.2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2.75" x14ac:dyDescent="0.2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2.75" x14ac:dyDescent="0.2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2.75" x14ac:dyDescent="0.2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2.75" x14ac:dyDescent="0.2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2.75" x14ac:dyDescent="0.2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2.75" x14ac:dyDescent="0.2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2.75" x14ac:dyDescent="0.2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2.75" x14ac:dyDescent="0.2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2.75" x14ac:dyDescent="0.2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2.75" x14ac:dyDescent="0.2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2.75" x14ac:dyDescent="0.2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2.75" x14ac:dyDescent="0.2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2.75" x14ac:dyDescent="0.2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2.75" x14ac:dyDescent="0.2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2.75" x14ac:dyDescent="0.2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2.75" x14ac:dyDescent="0.2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2.75" x14ac:dyDescent="0.2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2.75" x14ac:dyDescent="0.2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2.75" x14ac:dyDescent="0.2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2.75" x14ac:dyDescent="0.2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2.75" x14ac:dyDescent="0.2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2.75" x14ac:dyDescent="0.2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2.75" x14ac:dyDescent="0.2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2.75" x14ac:dyDescent="0.2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2.75" x14ac:dyDescent="0.2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2.75" x14ac:dyDescent="0.2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2.75" x14ac:dyDescent="0.2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2.75" x14ac:dyDescent="0.2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2.75" x14ac:dyDescent="0.2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2.75" x14ac:dyDescent="0.2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2.75" x14ac:dyDescent="0.2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2.75" x14ac:dyDescent="0.2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2.75" x14ac:dyDescent="0.2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2.75" x14ac:dyDescent="0.2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2.75" x14ac:dyDescent="0.2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2.75" x14ac:dyDescent="0.2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2.75" x14ac:dyDescent="0.2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2.75" x14ac:dyDescent="0.2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2.75" x14ac:dyDescent="0.2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2.75" x14ac:dyDescent="0.2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2.75" x14ac:dyDescent="0.2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2.75" x14ac:dyDescent="0.2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2.75" x14ac:dyDescent="0.2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2.75" x14ac:dyDescent="0.2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2.75" x14ac:dyDescent="0.2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2.75" x14ac:dyDescent="0.2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2.75" x14ac:dyDescent="0.2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2.75" x14ac:dyDescent="0.2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2.75" x14ac:dyDescent="0.2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2.75" x14ac:dyDescent="0.2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2.75" x14ac:dyDescent="0.2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2.75" x14ac:dyDescent="0.2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2.75" x14ac:dyDescent="0.2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2.75" x14ac:dyDescent="0.2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2.75" x14ac:dyDescent="0.2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2.75" x14ac:dyDescent="0.2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2.75" x14ac:dyDescent="0.2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2.75" x14ac:dyDescent="0.2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2.75" x14ac:dyDescent="0.2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2.75" x14ac:dyDescent="0.2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2.75" x14ac:dyDescent="0.2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2.75" x14ac:dyDescent="0.2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2.75" x14ac:dyDescent="0.2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2.75" x14ac:dyDescent="0.2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2.75" x14ac:dyDescent="0.2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2.75" x14ac:dyDescent="0.2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2.75" x14ac:dyDescent="0.2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2.75" x14ac:dyDescent="0.2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2.75" x14ac:dyDescent="0.2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2.75" x14ac:dyDescent="0.2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2.75" x14ac:dyDescent="0.2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2.75" x14ac:dyDescent="0.2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2.75" x14ac:dyDescent="0.2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2.75" x14ac:dyDescent="0.2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2.75" x14ac:dyDescent="0.2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2.75" x14ac:dyDescent="0.2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2.75" x14ac:dyDescent="0.2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2.75" x14ac:dyDescent="0.2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2.75" x14ac:dyDescent="0.2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2.75" x14ac:dyDescent="0.2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2.75" x14ac:dyDescent="0.2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2.75" x14ac:dyDescent="0.2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2.75" x14ac:dyDescent="0.2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2.75" x14ac:dyDescent="0.2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2.75" x14ac:dyDescent="0.2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2.75" x14ac:dyDescent="0.2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2.75" x14ac:dyDescent="0.2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2.75" x14ac:dyDescent="0.2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2.75" x14ac:dyDescent="0.2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2.75" x14ac:dyDescent="0.2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2.75" x14ac:dyDescent="0.2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2.75" x14ac:dyDescent="0.2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2.75" x14ac:dyDescent="0.2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2.75" x14ac:dyDescent="0.2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2.75" x14ac:dyDescent="0.2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2.75" x14ac:dyDescent="0.2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2.75" x14ac:dyDescent="0.2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2.75" x14ac:dyDescent="0.2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2.75" x14ac:dyDescent="0.2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2.75" x14ac:dyDescent="0.2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2.75" x14ac:dyDescent="0.2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2.75" x14ac:dyDescent="0.2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2.75" x14ac:dyDescent="0.2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2.75" x14ac:dyDescent="0.2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2.75" x14ac:dyDescent="0.2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2.75" x14ac:dyDescent="0.2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2.75" x14ac:dyDescent="0.2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2.75" x14ac:dyDescent="0.2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2.75" x14ac:dyDescent="0.2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2.75" x14ac:dyDescent="0.2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2.75" x14ac:dyDescent="0.2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2.75" x14ac:dyDescent="0.2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2.75" x14ac:dyDescent="0.2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2.75" x14ac:dyDescent="0.2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2.75" x14ac:dyDescent="0.2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2.75" x14ac:dyDescent="0.2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2.75" x14ac:dyDescent="0.2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2.75" x14ac:dyDescent="0.2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2.75" x14ac:dyDescent="0.2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2.75" x14ac:dyDescent="0.2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2.75" x14ac:dyDescent="0.2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2.75" x14ac:dyDescent="0.2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2.75" x14ac:dyDescent="0.2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2.75" x14ac:dyDescent="0.2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2.75" x14ac:dyDescent="0.2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2.75" x14ac:dyDescent="0.2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2.75" x14ac:dyDescent="0.2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2.75" x14ac:dyDescent="0.2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2.75" x14ac:dyDescent="0.2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2.75" x14ac:dyDescent="0.2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2.75" x14ac:dyDescent="0.2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2.75" x14ac:dyDescent="0.2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2.75" x14ac:dyDescent="0.2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2.75" x14ac:dyDescent="0.2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2.75" x14ac:dyDescent="0.2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2.75" x14ac:dyDescent="0.2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2.75" x14ac:dyDescent="0.2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2.75" x14ac:dyDescent="0.2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2.75" x14ac:dyDescent="0.2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2.75" x14ac:dyDescent="0.2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2.75" x14ac:dyDescent="0.2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2.75" x14ac:dyDescent="0.2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2.75" x14ac:dyDescent="0.2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2.75" x14ac:dyDescent="0.2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2.75" x14ac:dyDescent="0.2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2.75" x14ac:dyDescent="0.2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2.75" x14ac:dyDescent="0.2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2.75" x14ac:dyDescent="0.2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2.75" x14ac:dyDescent="0.2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2.75" x14ac:dyDescent="0.2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2.75" x14ac:dyDescent="0.2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2.75" x14ac:dyDescent="0.2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2.75" x14ac:dyDescent="0.2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2.75" x14ac:dyDescent="0.2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2.75" x14ac:dyDescent="0.2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2.75" x14ac:dyDescent="0.2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2.75" x14ac:dyDescent="0.2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2.75" x14ac:dyDescent="0.2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2.75" x14ac:dyDescent="0.2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2.75" x14ac:dyDescent="0.2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2.75" x14ac:dyDescent="0.2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2.75" x14ac:dyDescent="0.2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2.75" x14ac:dyDescent="0.2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2.75" x14ac:dyDescent="0.2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2.75" x14ac:dyDescent="0.2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2.75" x14ac:dyDescent="0.2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2.75" x14ac:dyDescent="0.2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2.75" x14ac:dyDescent="0.2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2.75" x14ac:dyDescent="0.2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2.75" x14ac:dyDescent="0.2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2.75" x14ac:dyDescent="0.2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2.75" x14ac:dyDescent="0.2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2.75" x14ac:dyDescent="0.2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2.75" x14ac:dyDescent="0.2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2.75" x14ac:dyDescent="0.2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2.75" x14ac:dyDescent="0.2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2.75" x14ac:dyDescent="0.2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2.75" x14ac:dyDescent="0.2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2.75" x14ac:dyDescent="0.2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2.75" x14ac:dyDescent="0.2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2.75" x14ac:dyDescent="0.2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2.75" x14ac:dyDescent="0.2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2.75" x14ac:dyDescent="0.2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2.75" x14ac:dyDescent="0.2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2.75" x14ac:dyDescent="0.2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2.75" x14ac:dyDescent="0.2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2.75" x14ac:dyDescent="0.2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2.75" x14ac:dyDescent="0.2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2.75" x14ac:dyDescent="0.2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2.75" x14ac:dyDescent="0.2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2.75" x14ac:dyDescent="0.2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2.75" x14ac:dyDescent="0.2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2.75" x14ac:dyDescent="0.2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2.75" x14ac:dyDescent="0.2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2.75" x14ac:dyDescent="0.2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2.75" x14ac:dyDescent="0.2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2.75" x14ac:dyDescent="0.2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2.75" x14ac:dyDescent="0.2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2.75" x14ac:dyDescent="0.2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2.75" x14ac:dyDescent="0.2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2.75" x14ac:dyDescent="0.2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2.75" x14ac:dyDescent="0.2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2.75" x14ac:dyDescent="0.2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2.75" x14ac:dyDescent="0.2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2.75" x14ac:dyDescent="0.2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2.75" x14ac:dyDescent="0.2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2.75" x14ac:dyDescent="0.2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2.75" x14ac:dyDescent="0.2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2.75" x14ac:dyDescent="0.2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2.75" x14ac:dyDescent="0.2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2.75" x14ac:dyDescent="0.2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2.75" x14ac:dyDescent="0.2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2.75" x14ac:dyDescent="0.2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2.75" x14ac:dyDescent="0.2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2.75" x14ac:dyDescent="0.2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2.75" x14ac:dyDescent="0.2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2.75" x14ac:dyDescent="0.2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2.75" x14ac:dyDescent="0.2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2.75" x14ac:dyDescent="0.2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2.75" x14ac:dyDescent="0.2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2.75" x14ac:dyDescent="0.2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2.75" x14ac:dyDescent="0.2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2.75" x14ac:dyDescent="0.2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2.75" x14ac:dyDescent="0.2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2.75" x14ac:dyDescent="0.2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2.75" x14ac:dyDescent="0.2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2.75" x14ac:dyDescent="0.2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2.75" x14ac:dyDescent="0.2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2.75" x14ac:dyDescent="0.2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2.75" x14ac:dyDescent="0.2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2.75" x14ac:dyDescent="0.2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2.75" x14ac:dyDescent="0.2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2.75" x14ac:dyDescent="0.2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2.75" x14ac:dyDescent="0.2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2.75" x14ac:dyDescent="0.2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2.75" x14ac:dyDescent="0.2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2.75" x14ac:dyDescent="0.2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2.75" x14ac:dyDescent="0.2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2.75" x14ac:dyDescent="0.2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2.75" x14ac:dyDescent="0.2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2.75" x14ac:dyDescent="0.2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2.75" x14ac:dyDescent="0.2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2.75" x14ac:dyDescent="0.2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2.75" x14ac:dyDescent="0.2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2.75" x14ac:dyDescent="0.2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2.75" x14ac:dyDescent="0.2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2.75" x14ac:dyDescent="0.2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2.75" x14ac:dyDescent="0.2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2.75" x14ac:dyDescent="0.2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2.75" x14ac:dyDescent="0.2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2.75" x14ac:dyDescent="0.2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2.75" x14ac:dyDescent="0.2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2.75" x14ac:dyDescent="0.2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2.75" x14ac:dyDescent="0.2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2.75" x14ac:dyDescent="0.2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2.75" x14ac:dyDescent="0.2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2.75" x14ac:dyDescent="0.2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2.75" x14ac:dyDescent="0.2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2.75" x14ac:dyDescent="0.2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2.75" x14ac:dyDescent="0.2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2.75" x14ac:dyDescent="0.2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2.75" x14ac:dyDescent="0.2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2.75" x14ac:dyDescent="0.2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2.75" x14ac:dyDescent="0.2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2.75" x14ac:dyDescent="0.2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2.75" x14ac:dyDescent="0.2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2.75" x14ac:dyDescent="0.2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2.75" x14ac:dyDescent="0.2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2.75" x14ac:dyDescent="0.2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2.75" x14ac:dyDescent="0.2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2.75" x14ac:dyDescent="0.2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2.75" x14ac:dyDescent="0.2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2.75" x14ac:dyDescent="0.2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2.75" x14ac:dyDescent="0.2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2.75" x14ac:dyDescent="0.2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2.75" x14ac:dyDescent="0.2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2.75" x14ac:dyDescent="0.2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2.75" x14ac:dyDescent="0.2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2.75" x14ac:dyDescent="0.2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2.75" x14ac:dyDescent="0.2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2.75" x14ac:dyDescent="0.2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2.75" x14ac:dyDescent="0.2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2.75" x14ac:dyDescent="0.2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2.75" x14ac:dyDescent="0.2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2.75" x14ac:dyDescent="0.2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2.75" x14ac:dyDescent="0.2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2.75" x14ac:dyDescent="0.2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2.75" x14ac:dyDescent="0.2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2.75" x14ac:dyDescent="0.2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2.75" x14ac:dyDescent="0.2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2.75" x14ac:dyDescent="0.2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2.75" x14ac:dyDescent="0.2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2.75" x14ac:dyDescent="0.2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2.75" x14ac:dyDescent="0.2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2.75" x14ac:dyDescent="0.2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2.75" x14ac:dyDescent="0.2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2.75" x14ac:dyDescent="0.2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2.75" x14ac:dyDescent="0.2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2.75" x14ac:dyDescent="0.2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2.75" x14ac:dyDescent="0.2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2.75" x14ac:dyDescent="0.2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2.75" x14ac:dyDescent="0.2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2.75" x14ac:dyDescent="0.2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2.75" x14ac:dyDescent="0.2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2.75" x14ac:dyDescent="0.2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2.75" x14ac:dyDescent="0.2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2.75" x14ac:dyDescent="0.2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2.75" x14ac:dyDescent="0.2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2.75" x14ac:dyDescent="0.2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2.75" x14ac:dyDescent="0.2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2.75" x14ac:dyDescent="0.2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2.75" x14ac:dyDescent="0.2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2.75" x14ac:dyDescent="0.2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2.75" x14ac:dyDescent="0.2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2.75" x14ac:dyDescent="0.2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2.75" x14ac:dyDescent="0.2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2.75" x14ac:dyDescent="0.2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2.75" x14ac:dyDescent="0.2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2.75" x14ac:dyDescent="0.2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2.75" x14ac:dyDescent="0.2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2.75" x14ac:dyDescent="0.2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2.75" x14ac:dyDescent="0.2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2.75" x14ac:dyDescent="0.2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2.75" x14ac:dyDescent="0.2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2.75" x14ac:dyDescent="0.2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2.75" x14ac:dyDescent="0.2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2.75" x14ac:dyDescent="0.2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2.75" x14ac:dyDescent="0.2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2.75" x14ac:dyDescent="0.2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2.75" x14ac:dyDescent="0.2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2.75" x14ac:dyDescent="0.2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2.75" x14ac:dyDescent="0.2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2.75" x14ac:dyDescent="0.2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2.75" x14ac:dyDescent="0.2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2.75" x14ac:dyDescent="0.2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2.75" x14ac:dyDescent="0.2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2.75" x14ac:dyDescent="0.2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2.75" x14ac:dyDescent="0.2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2.75" x14ac:dyDescent="0.2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2.75" x14ac:dyDescent="0.2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2.75" x14ac:dyDescent="0.2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2.75" x14ac:dyDescent="0.2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2.75" x14ac:dyDescent="0.2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2.75" x14ac:dyDescent="0.2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2.75" x14ac:dyDescent="0.2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2.75" x14ac:dyDescent="0.2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2.75" x14ac:dyDescent="0.2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2.75" x14ac:dyDescent="0.2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2.75" x14ac:dyDescent="0.2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2.75" x14ac:dyDescent="0.2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2.75" x14ac:dyDescent="0.2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2.75" x14ac:dyDescent="0.2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2.75" x14ac:dyDescent="0.2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2.75" x14ac:dyDescent="0.2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2.75" x14ac:dyDescent="0.2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2.75" x14ac:dyDescent="0.2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2.75" x14ac:dyDescent="0.2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2.75" x14ac:dyDescent="0.2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2.75" x14ac:dyDescent="0.2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2.75" x14ac:dyDescent="0.2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2.75" x14ac:dyDescent="0.2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2.75" x14ac:dyDescent="0.2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2.75" x14ac:dyDescent="0.2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2.75" x14ac:dyDescent="0.2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2.75" x14ac:dyDescent="0.2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2.75" x14ac:dyDescent="0.2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2.75" x14ac:dyDescent="0.2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2.75" x14ac:dyDescent="0.2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2.75" x14ac:dyDescent="0.2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2.75" x14ac:dyDescent="0.2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2.75" x14ac:dyDescent="0.2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2.75" x14ac:dyDescent="0.2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2.75" x14ac:dyDescent="0.2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2.75" x14ac:dyDescent="0.2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2.75" x14ac:dyDescent="0.2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2.75" x14ac:dyDescent="0.2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2.75" x14ac:dyDescent="0.2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2.75" x14ac:dyDescent="0.2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2.75" x14ac:dyDescent="0.2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2.75" x14ac:dyDescent="0.2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2.75" x14ac:dyDescent="0.2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2.75" x14ac:dyDescent="0.2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2.75" x14ac:dyDescent="0.2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2.75" x14ac:dyDescent="0.2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2.75" x14ac:dyDescent="0.2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2.75" x14ac:dyDescent="0.2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2.75" x14ac:dyDescent="0.2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2.75" x14ac:dyDescent="0.2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2.75" x14ac:dyDescent="0.2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2.75" x14ac:dyDescent="0.2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2.75" x14ac:dyDescent="0.2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2.75" x14ac:dyDescent="0.2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2.75" x14ac:dyDescent="0.2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2.75" x14ac:dyDescent="0.2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2.75" x14ac:dyDescent="0.2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2.75" x14ac:dyDescent="0.2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2.75" x14ac:dyDescent="0.2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2.75" x14ac:dyDescent="0.2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2.75" x14ac:dyDescent="0.2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2.75" x14ac:dyDescent="0.2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2.75" x14ac:dyDescent="0.2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2.75" x14ac:dyDescent="0.2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2.75" x14ac:dyDescent="0.2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2.75" x14ac:dyDescent="0.2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2.75" x14ac:dyDescent="0.2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2.75" x14ac:dyDescent="0.2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2.75" x14ac:dyDescent="0.2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2.75" x14ac:dyDescent="0.2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2.75" x14ac:dyDescent="0.2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2.75" x14ac:dyDescent="0.2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2.75" x14ac:dyDescent="0.2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2.75" x14ac:dyDescent="0.2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2.75" x14ac:dyDescent="0.2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2.75" x14ac:dyDescent="0.2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2.75" x14ac:dyDescent="0.2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2.75" x14ac:dyDescent="0.2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2.75" x14ac:dyDescent="0.2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2.75" x14ac:dyDescent="0.2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2.75" x14ac:dyDescent="0.2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2.75" x14ac:dyDescent="0.2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2.75" x14ac:dyDescent="0.2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2.75" x14ac:dyDescent="0.2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2.75" x14ac:dyDescent="0.2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2.75" x14ac:dyDescent="0.2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2.75" x14ac:dyDescent="0.2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2.75" x14ac:dyDescent="0.2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2.75" x14ac:dyDescent="0.2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2.75" x14ac:dyDescent="0.2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2.75" x14ac:dyDescent="0.2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2.75" x14ac:dyDescent="0.2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2.75" x14ac:dyDescent="0.2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2.75" x14ac:dyDescent="0.2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2.75" x14ac:dyDescent="0.2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2.75" x14ac:dyDescent="0.2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2.75" x14ac:dyDescent="0.2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2.75" x14ac:dyDescent="0.2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2.75" x14ac:dyDescent="0.2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2.75" x14ac:dyDescent="0.2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2.75" x14ac:dyDescent="0.2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2.75" x14ac:dyDescent="0.2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2.75" x14ac:dyDescent="0.2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2.75" x14ac:dyDescent="0.2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2.75" x14ac:dyDescent="0.2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2.75" x14ac:dyDescent="0.2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2.75" x14ac:dyDescent="0.2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2.75" x14ac:dyDescent="0.2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2.75" x14ac:dyDescent="0.2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2.75" x14ac:dyDescent="0.2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2.75" x14ac:dyDescent="0.2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2.75" x14ac:dyDescent="0.2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2.75" x14ac:dyDescent="0.2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2.75" x14ac:dyDescent="0.2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2.75" x14ac:dyDescent="0.2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2.75" x14ac:dyDescent="0.2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2.75" x14ac:dyDescent="0.2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2.75" x14ac:dyDescent="0.2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2.75" x14ac:dyDescent="0.2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2.75" x14ac:dyDescent="0.2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2.75" x14ac:dyDescent="0.2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2.75" x14ac:dyDescent="0.2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2.75" x14ac:dyDescent="0.2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2.75" x14ac:dyDescent="0.2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2.75" x14ac:dyDescent="0.2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2.75" x14ac:dyDescent="0.2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2.75" x14ac:dyDescent="0.2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2.75" x14ac:dyDescent="0.2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2.75" x14ac:dyDescent="0.2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2.75" x14ac:dyDescent="0.2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2.75" x14ac:dyDescent="0.2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2.75" x14ac:dyDescent="0.2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2.75" x14ac:dyDescent="0.2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2.75" x14ac:dyDescent="0.2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2.75" x14ac:dyDescent="0.2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2.75" x14ac:dyDescent="0.2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2.75" x14ac:dyDescent="0.2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2.75" x14ac:dyDescent="0.2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2.75" x14ac:dyDescent="0.2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2.75" x14ac:dyDescent="0.2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2.75" x14ac:dyDescent="0.2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2.75" x14ac:dyDescent="0.2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2.75" x14ac:dyDescent="0.2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2.75" x14ac:dyDescent="0.2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2.75" x14ac:dyDescent="0.2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2.75" x14ac:dyDescent="0.2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2.75" x14ac:dyDescent="0.2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2.75" x14ac:dyDescent="0.2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2.75" x14ac:dyDescent="0.2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2.75" x14ac:dyDescent="0.2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2.75" x14ac:dyDescent="0.2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2.75" x14ac:dyDescent="0.2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2.75" x14ac:dyDescent="0.2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2.75" x14ac:dyDescent="0.2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2.75" x14ac:dyDescent="0.2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2.75" x14ac:dyDescent="0.2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2.75" x14ac:dyDescent="0.2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2.75" x14ac:dyDescent="0.2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2.75" x14ac:dyDescent="0.2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2.75" x14ac:dyDescent="0.2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2.75" x14ac:dyDescent="0.2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2.75" x14ac:dyDescent="0.2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2.75" x14ac:dyDescent="0.2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2.75" x14ac:dyDescent="0.2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2.75" x14ac:dyDescent="0.2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2.75" x14ac:dyDescent="0.2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2.75" x14ac:dyDescent="0.2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2.75" x14ac:dyDescent="0.2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2.75" x14ac:dyDescent="0.2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2.75" x14ac:dyDescent="0.2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2.75" x14ac:dyDescent="0.2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2.75" x14ac:dyDescent="0.2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2.75" x14ac:dyDescent="0.2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2.75" x14ac:dyDescent="0.2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2.75" x14ac:dyDescent="0.2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2.75" x14ac:dyDescent="0.2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2.75" x14ac:dyDescent="0.2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2.75" x14ac:dyDescent="0.2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2.75" x14ac:dyDescent="0.2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2.75" x14ac:dyDescent="0.2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2.75" x14ac:dyDescent="0.2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2.75" x14ac:dyDescent="0.2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2.75" x14ac:dyDescent="0.2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2.75" x14ac:dyDescent="0.2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2.75" x14ac:dyDescent="0.2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2.75" x14ac:dyDescent="0.2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2.75" x14ac:dyDescent="0.2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2.75" x14ac:dyDescent="0.2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2.75" x14ac:dyDescent="0.2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2.75" x14ac:dyDescent="0.2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2.75" x14ac:dyDescent="0.2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2.75" x14ac:dyDescent="0.2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2.75" x14ac:dyDescent="0.2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2.75" x14ac:dyDescent="0.2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2.75" x14ac:dyDescent="0.2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2.75" x14ac:dyDescent="0.2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2.75" x14ac:dyDescent="0.2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2.75" x14ac:dyDescent="0.2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2.75" x14ac:dyDescent="0.2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2.75" x14ac:dyDescent="0.2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2.75" x14ac:dyDescent="0.2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2.75" x14ac:dyDescent="0.2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2.75" x14ac:dyDescent="0.2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2.75" x14ac:dyDescent="0.2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2.75" x14ac:dyDescent="0.2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2.75" x14ac:dyDescent="0.2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2.75" x14ac:dyDescent="0.2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2.75" x14ac:dyDescent="0.2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2.75" x14ac:dyDescent="0.2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2.75" x14ac:dyDescent="0.2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2.75" x14ac:dyDescent="0.2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2.75" x14ac:dyDescent="0.2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2.75" x14ac:dyDescent="0.2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2.75" x14ac:dyDescent="0.2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2.75" x14ac:dyDescent="0.2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2.75" x14ac:dyDescent="0.2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2.75" x14ac:dyDescent="0.2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2.75" x14ac:dyDescent="0.2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2.75" x14ac:dyDescent="0.2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2.75" x14ac:dyDescent="0.2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2.75" x14ac:dyDescent="0.2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2.75" x14ac:dyDescent="0.2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2.75" x14ac:dyDescent="0.2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2.75" x14ac:dyDescent="0.2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2.75" x14ac:dyDescent="0.2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2.75" x14ac:dyDescent="0.2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2.75" x14ac:dyDescent="0.2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2.75" x14ac:dyDescent="0.2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2.75" x14ac:dyDescent="0.2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2.75" x14ac:dyDescent="0.2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2.75" x14ac:dyDescent="0.2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2.75" x14ac:dyDescent="0.2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2.75" x14ac:dyDescent="0.2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2.75" x14ac:dyDescent="0.2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2.75" x14ac:dyDescent="0.2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2.75" x14ac:dyDescent="0.2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2.75" x14ac:dyDescent="0.2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2.75" x14ac:dyDescent="0.2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2.75" x14ac:dyDescent="0.2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2.75" x14ac:dyDescent="0.2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2.75" x14ac:dyDescent="0.2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2.75" x14ac:dyDescent="0.2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2.75" x14ac:dyDescent="0.2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2.75" x14ac:dyDescent="0.2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2.75" x14ac:dyDescent="0.2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2.75" x14ac:dyDescent="0.2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2.75" x14ac:dyDescent="0.2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2.75" x14ac:dyDescent="0.2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2.75" x14ac:dyDescent="0.2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2.75" x14ac:dyDescent="0.2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2.75" x14ac:dyDescent="0.2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2.75" x14ac:dyDescent="0.2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2.75" x14ac:dyDescent="0.2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2.75" x14ac:dyDescent="0.2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2.75" x14ac:dyDescent="0.2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2.75" x14ac:dyDescent="0.2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2.75" x14ac:dyDescent="0.2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2.75" x14ac:dyDescent="0.2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2.75" x14ac:dyDescent="0.2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2.75" x14ac:dyDescent="0.2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2.75" x14ac:dyDescent="0.2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2.75" x14ac:dyDescent="0.2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2.75" x14ac:dyDescent="0.2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2.75" x14ac:dyDescent="0.2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2.75" x14ac:dyDescent="0.2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2.75" x14ac:dyDescent="0.2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2.75" x14ac:dyDescent="0.2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2.75" x14ac:dyDescent="0.2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2.75" x14ac:dyDescent="0.2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2.75" x14ac:dyDescent="0.2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2.75" x14ac:dyDescent="0.2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2.75" x14ac:dyDescent="0.2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2.75" x14ac:dyDescent="0.2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2.75" x14ac:dyDescent="0.2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2.75" x14ac:dyDescent="0.2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2.75" x14ac:dyDescent="0.2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2.75" x14ac:dyDescent="0.2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2.75" x14ac:dyDescent="0.2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2.75" x14ac:dyDescent="0.2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2.75" x14ac:dyDescent="0.2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2.75" x14ac:dyDescent="0.2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2.75" x14ac:dyDescent="0.2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2.75" x14ac:dyDescent="0.2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2.75" x14ac:dyDescent="0.2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2.75" x14ac:dyDescent="0.2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2.75" x14ac:dyDescent="0.2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2.75" x14ac:dyDescent="0.2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2.75" x14ac:dyDescent="0.2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2.75" x14ac:dyDescent="0.2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2.75" x14ac:dyDescent="0.2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2.75" x14ac:dyDescent="0.2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2.75" x14ac:dyDescent="0.2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2.75" x14ac:dyDescent="0.2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2.75" x14ac:dyDescent="0.2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2.75" x14ac:dyDescent="0.2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2.75" x14ac:dyDescent="0.2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2.75" x14ac:dyDescent="0.2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2.75" x14ac:dyDescent="0.2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2.75" x14ac:dyDescent="0.2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2.75" x14ac:dyDescent="0.2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2.75" x14ac:dyDescent="0.2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2.75" x14ac:dyDescent="0.2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2.75" x14ac:dyDescent="0.2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2.75" x14ac:dyDescent="0.2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2.75" x14ac:dyDescent="0.2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2.75" x14ac:dyDescent="0.2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2.75" x14ac:dyDescent="0.2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2.75" x14ac:dyDescent="0.2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2.75" x14ac:dyDescent="0.2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2.75" x14ac:dyDescent="0.2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2.75" x14ac:dyDescent="0.2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2.75" x14ac:dyDescent="0.2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2.75" x14ac:dyDescent="0.2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2.75" x14ac:dyDescent="0.2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2.75" x14ac:dyDescent="0.2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2.75" x14ac:dyDescent="0.2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2.75" x14ac:dyDescent="0.2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2.75" x14ac:dyDescent="0.2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2.75" x14ac:dyDescent="0.2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2.75" x14ac:dyDescent="0.2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2.75" x14ac:dyDescent="0.2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2.75" x14ac:dyDescent="0.2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2.75" x14ac:dyDescent="0.2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2.75" x14ac:dyDescent="0.2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2.75" x14ac:dyDescent="0.2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2.75" x14ac:dyDescent="0.2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2.75" x14ac:dyDescent="0.2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2.75" x14ac:dyDescent="0.2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2.75" x14ac:dyDescent="0.2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2.75" x14ac:dyDescent="0.2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2.75" x14ac:dyDescent="0.2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2.75" x14ac:dyDescent="0.2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2.75" x14ac:dyDescent="0.2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2.75" x14ac:dyDescent="0.2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2.75" x14ac:dyDescent="0.2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2.75" x14ac:dyDescent="0.2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2.75" x14ac:dyDescent="0.2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2.75" x14ac:dyDescent="0.2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2.75" x14ac:dyDescent="0.2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2.75" x14ac:dyDescent="0.2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2.75" x14ac:dyDescent="0.2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2.75" x14ac:dyDescent="0.2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2.75" x14ac:dyDescent="0.2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2.75" x14ac:dyDescent="0.2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2.75" x14ac:dyDescent="0.2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2.75" x14ac:dyDescent="0.2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2.75" x14ac:dyDescent="0.2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2.75" x14ac:dyDescent="0.2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2.75" x14ac:dyDescent="0.2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2.75" x14ac:dyDescent="0.2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2.75" x14ac:dyDescent="0.2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2.75" x14ac:dyDescent="0.2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2.75" x14ac:dyDescent="0.2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2.75" x14ac:dyDescent="0.2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2.75" x14ac:dyDescent="0.2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2.75" x14ac:dyDescent="0.2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2.75" x14ac:dyDescent="0.2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2.75" x14ac:dyDescent="0.2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2.75" x14ac:dyDescent="0.2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2.75" x14ac:dyDescent="0.2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2.75" x14ac:dyDescent="0.2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2.75" x14ac:dyDescent="0.2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2.75" x14ac:dyDescent="0.2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2.75" x14ac:dyDescent="0.2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2.75" x14ac:dyDescent="0.2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2.75" x14ac:dyDescent="0.2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2.75" x14ac:dyDescent="0.2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2.75" x14ac:dyDescent="0.2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2.75" x14ac:dyDescent="0.2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2.75" x14ac:dyDescent="0.2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2.75" x14ac:dyDescent="0.2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2.75" x14ac:dyDescent="0.2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2.75" x14ac:dyDescent="0.2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2.75" x14ac:dyDescent="0.2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2.75" x14ac:dyDescent="0.2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2.75" x14ac:dyDescent="0.2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2.75" x14ac:dyDescent="0.2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2.75" x14ac:dyDescent="0.2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2.75" x14ac:dyDescent="0.2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2.75" x14ac:dyDescent="0.2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2.75" x14ac:dyDescent="0.2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2.75" x14ac:dyDescent="0.2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2.75" x14ac:dyDescent="0.2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2.75" x14ac:dyDescent="0.2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2.75" x14ac:dyDescent="0.2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2.75" x14ac:dyDescent="0.2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2.75" x14ac:dyDescent="0.2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2.75" x14ac:dyDescent="0.2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2.75" x14ac:dyDescent="0.2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2.75" x14ac:dyDescent="0.2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2.75" x14ac:dyDescent="0.2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2.75" x14ac:dyDescent="0.2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2.75" x14ac:dyDescent="0.2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2.75" x14ac:dyDescent="0.2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2.75" x14ac:dyDescent="0.2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2.75" x14ac:dyDescent="0.2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2.75" x14ac:dyDescent="0.2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2.75" x14ac:dyDescent="0.2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2.75" x14ac:dyDescent="0.2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2.75" x14ac:dyDescent="0.2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2.75" x14ac:dyDescent="0.2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2.75" x14ac:dyDescent="0.2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2.75" x14ac:dyDescent="0.2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2.75" x14ac:dyDescent="0.2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2.75" x14ac:dyDescent="0.2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2.75" x14ac:dyDescent="0.2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2.75" x14ac:dyDescent="0.2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2.75" x14ac:dyDescent="0.2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2.75" x14ac:dyDescent="0.2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2.75" x14ac:dyDescent="0.2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2.75" x14ac:dyDescent="0.2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2.75" x14ac:dyDescent="0.2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2.75" x14ac:dyDescent="0.2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2.75" x14ac:dyDescent="0.2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2.75" x14ac:dyDescent="0.2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2.75" x14ac:dyDescent="0.2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2.75" x14ac:dyDescent="0.2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2.75" x14ac:dyDescent="0.2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2.75" x14ac:dyDescent="0.2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2.75" x14ac:dyDescent="0.2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2.75" x14ac:dyDescent="0.2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2.75" x14ac:dyDescent="0.2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2.75" x14ac:dyDescent="0.2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2.75" x14ac:dyDescent="0.2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2.75" x14ac:dyDescent="0.2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2.75" x14ac:dyDescent="0.2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2.75" x14ac:dyDescent="0.2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2.75" x14ac:dyDescent="0.2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2.75" x14ac:dyDescent="0.2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2.75" x14ac:dyDescent="0.2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2.75" x14ac:dyDescent="0.2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2.75" x14ac:dyDescent="0.2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2.75" x14ac:dyDescent="0.2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2.75" x14ac:dyDescent="0.2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2.75" x14ac:dyDescent="0.2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2.75" x14ac:dyDescent="0.2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2.75" x14ac:dyDescent="0.2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2.75" x14ac:dyDescent="0.2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2.75" x14ac:dyDescent="0.2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2.75" x14ac:dyDescent="0.2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2.75" x14ac:dyDescent="0.2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2.75" x14ac:dyDescent="0.2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2.75" x14ac:dyDescent="0.2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2.75" x14ac:dyDescent="0.2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2.75" x14ac:dyDescent="0.2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2.75" x14ac:dyDescent="0.2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2.75" x14ac:dyDescent="0.2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2.75" x14ac:dyDescent="0.2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2.75" x14ac:dyDescent="0.2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2.75" x14ac:dyDescent="0.2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2.75" x14ac:dyDescent="0.2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2.75" x14ac:dyDescent="0.2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2.75" x14ac:dyDescent="0.2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2.75" x14ac:dyDescent="0.2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2.75" x14ac:dyDescent="0.2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2.75" x14ac:dyDescent="0.2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2.75" x14ac:dyDescent="0.2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2.75" x14ac:dyDescent="0.2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2.75" x14ac:dyDescent="0.2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2.75" x14ac:dyDescent="0.2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2.75" x14ac:dyDescent="0.2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2.75" x14ac:dyDescent="0.2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2.75" x14ac:dyDescent="0.2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2.75" x14ac:dyDescent="0.2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2.75" x14ac:dyDescent="0.2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2.75" x14ac:dyDescent="0.2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2.75" x14ac:dyDescent="0.2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2.75" x14ac:dyDescent="0.2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2.75" x14ac:dyDescent="0.2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2.75" x14ac:dyDescent="0.2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2.75" x14ac:dyDescent="0.2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2.75" x14ac:dyDescent="0.2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2.75" x14ac:dyDescent="0.2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2.75" x14ac:dyDescent="0.2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2.75" x14ac:dyDescent="0.2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2.75" x14ac:dyDescent="0.2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2.75" x14ac:dyDescent="0.2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2.75" x14ac:dyDescent="0.2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2.75" x14ac:dyDescent="0.2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2.75" x14ac:dyDescent="0.2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2.75" x14ac:dyDescent="0.2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2.75" x14ac:dyDescent="0.2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2.75" x14ac:dyDescent="0.2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2.75" x14ac:dyDescent="0.2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2.75" x14ac:dyDescent="0.2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2.75" x14ac:dyDescent="0.2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2.75" x14ac:dyDescent="0.2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2.75" x14ac:dyDescent="0.2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2.75" x14ac:dyDescent="0.2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2.75" x14ac:dyDescent="0.2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2.75" x14ac:dyDescent="0.2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2.75" x14ac:dyDescent="0.2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2.75" x14ac:dyDescent="0.2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2.75" x14ac:dyDescent="0.2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2.75" x14ac:dyDescent="0.2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2.75" x14ac:dyDescent="0.2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2.75" x14ac:dyDescent="0.2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2.75" x14ac:dyDescent="0.2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2.75" x14ac:dyDescent="0.2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2.75" x14ac:dyDescent="0.2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2.75" x14ac:dyDescent="0.2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2.75" x14ac:dyDescent="0.2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2.75" x14ac:dyDescent="0.2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2.75" x14ac:dyDescent="0.2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2.75" x14ac:dyDescent="0.2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2.75" x14ac:dyDescent="0.2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2.75" x14ac:dyDescent="0.2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2.75" x14ac:dyDescent="0.2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2.75" x14ac:dyDescent="0.2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2.75" x14ac:dyDescent="0.2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2.75" x14ac:dyDescent="0.2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2.75" x14ac:dyDescent="0.2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2.75" x14ac:dyDescent="0.2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2.75" x14ac:dyDescent="0.2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2.75" x14ac:dyDescent="0.2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2.75" x14ac:dyDescent="0.2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2.75" x14ac:dyDescent="0.2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2.75" x14ac:dyDescent="0.2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2.75" x14ac:dyDescent="0.2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2.75" x14ac:dyDescent="0.2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2.75" x14ac:dyDescent="0.2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2.75" x14ac:dyDescent="0.2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2.75" x14ac:dyDescent="0.2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2.75" x14ac:dyDescent="0.2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2.75" x14ac:dyDescent="0.2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2.75" x14ac:dyDescent="0.2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2.75" x14ac:dyDescent="0.2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2.75" x14ac:dyDescent="0.2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2.75" x14ac:dyDescent="0.2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2.75" x14ac:dyDescent="0.2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2.75" x14ac:dyDescent="0.2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2.75" x14ac:dyDescent="0.2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2.75" x14ac:dyDescent="0.2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2.75" x14ac:dyDescent="0.2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2.75" x14ac:dyDescent="0.2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2.75" x14ac:dyDescent="0.2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2.75" x14ac:dyDescent="0.2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2.75" x14ac:dyDescent="0.2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2.75" x14ac:dyDescent="0.2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2.75" x14ac:dyDescent="0.2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2.75" x14ac:dyDescent="0.2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2.75" x14ac:dyDescent="0.2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2.75" x14ac:dyDescent="0.2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2.75" x14ac:dyDescent="0.2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2.75" x14ac:dyDescent="0.2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2.75" x14ac:dyDescent="0.2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2.75" x14ac:dyDescent="0.2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2.75" x14ac:dyDescent="0.2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2.75" x14ac:dyDescent="0.2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2.75" x14ac:dyDescent="0.2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2.75" x14ac:dyDescent="0.2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2.75" x14ac:dyDescent="0.2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2.75" x14ac:dyDescent="0.2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2.75" x14ac:dyDescent="0.2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2.75" x14ac:dyDescent="0.2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2.75" x14ac:dyDescent="0.2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2.75" x14ac:dyDescent="0.2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2.75" x14ac:dyDescent="0.2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2.75" x14ac:dyDescent="0.2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2.75" x14ac:dyDescent="0.2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2.75" x14ac:dyDescent="0.2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2.75" x14ac:dyDescent="0.2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2.75" x14ac:dyDescent="0.2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2.75" x14ac:dyDescent="0.2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2.75" x14ac:dyDescent="0.2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2.75" x14ac:dyDescent="0.2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2.75" x14ac:dyDescent="0.2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2.75" x14ac:dyDescent="0.2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2.75" x14ac:dyDescent="0.2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2.75" x14ac:dyDescent="0.2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2.75" x14ac:dyDescent="0.2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2.75" x14ac:dyDescent="0.2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2.75" x14ac:dyDescent="0.2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2.75" x14ac:dyDescent="0.2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2.75" x14ac:dyDescent="0.2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2.75" x14ac:dyDescent="0.2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2.75" x14ac:dyDescent="0.2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2.75" x14ac:dyDescent="0.2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2.75" x14ac:dyDescent="0.2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2.75" x14ac:dyDescent="0.2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2.75" x14ac:dyDescent="0.2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2.75" x14ac:dyDescent="0.2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2.75" x14ac:dyDescent="0.2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2.75" x14ac:dyDescent="0.2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2.75" x14ac:dyDescent="0.2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2.75" x14ac:dyDescent="0.2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2.75" x14ac:dyDescent="0.2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2.75" x14ac:dyDescent="0.2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2.75" x14ac:dyDescent="0.2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2.75" x14ac:dyDescent="0.2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2.75" x14ac:dyDescent="0.2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2.75" x14ac:dyDescent="0.2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2.75" x14ac:dyDescent="0.2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2.75" x14ac:dyDescent="0.2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2.75" x14ac:dyDescent="0.2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2.75" x14ac:dyDescent="0.2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2.75" x14ac:dyDescent="0.2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2.75" x14ac:dyDescent="0.2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2.75" x14ac:dyDescent="0.2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2.75" x14ac:dyDescent="0.2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2.75" x14ac:dyDescent="0.2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2.75" x14ac:dyDescent="0.2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2.75" x14ac:dyDescent="0.2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2.75" x14ac:dyDescent="0.2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2.75" x14ac:dyDescent="0.2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2.75" x14ac:dyDescent="0.2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2.75" x14ac:dyDescent="0.2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2.75" x14ac:dyDescent="0.2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2.75" x14ac:dyDescent="0.2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2.75" x14ac:dyDescent="0.2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2.75" x14ac:dyDescent="0.2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2.75" x14ac:dyDescent="0.2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2.75" x14ac:dyDescent="0.2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2.75" x14ac:dyDescent="0.2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2.75" x14ac:dyDescent="0.2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2.75" x14ac:dyDescent="0.2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2.75" x14ac:dyDescent="0.2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2.75" x14ac:dyDescent="0.2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2.75" x14ac:dyDescent="0.2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2.75" x14ac:dyDescent="0.2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2.75" x14ac:dyDescent="0.2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2.75" x14ac:dyDescent="0.2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2.75" x14ac:dyDescent="0.2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2.75" x14ac:dyDescent="0.2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2.75" x14ac:dyDescent="0.2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2.75" x14ac:dyDescent="0.2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2.75" x14ac:dyDescent="0.2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2.75" x14ac:dyDescent="0.2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2.75" x14ac:dyDescent="0.2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2.75" x14ac:dyDescent="0.2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2.75" x14ac:dyDescent="0.2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2.75" x14ac:dyDescent="0.2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2.75" x14ac:dyDescent="0.2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2.75" x14ac:dyDescent="0.2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2.75" x14ac:dyDescent="0.2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2.75" x14ac:dyDescent="0.2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2.75" x14ac:dyDescent="0.2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2.75" x14ac:dyDescent="0.2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2.75" x14ac:dyDescent="0.2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2.75" x14ac:dyDescent="0.2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2.75" x14ac:dyDescent="0.2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2.75" x14ac:dyDescent="0.2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2.75" x14ac:dyDescent="0.2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2.75" x14ac:dyDescent="0.2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2.75" x14ac:dyDescent="0.2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2.75" x14ac:dyDescent="0.2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2.75" x14ac:dyDescent="0.2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2.75" x14ac:dyDescent="0.2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2.75" x14ac:dyDescent="0.2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2.75" x14ac:dyDescent="0.2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2.75" x14ac:dyDescent="0.2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2.75" x14ac:dyDescent="0.2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2.75" x14ac:dyDescent="0.2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2.75" x14ac:dyDescent="0.2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2.75" x14ac:dyDescent="0.2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2.75" x14ac:dyDescent="0.2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2.75" x14ac:dyDescent="0.2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2.75" x14ac:dyDescent="0.2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2.75" x14ac:dyDescent="0.2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2.75" x14ac:dyDescent="0.2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2.75" x14ac:dyDescent="0.2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2.75" x14ac:dyDescent="0.2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2.75" x14ac:dyDescent="0.2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2.75" x14ac:dyDescent="0.2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2.75" x14ac:dyDescent="0.2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2.75" x14ac:dyDescent="0.2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2.75" x14ac:dyDescent="0.2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2.75" x14ac:dyDescent="0.2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2.75" x14ac:dyDescent="0.2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2.75" x14ac:dyDescent="0.2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2.75" x14ac:dyDescent="0.2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2.75" x14ac:dyDescent="0.2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2.75" x14ac:dyDescent="0.2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2.75" x14ac:dyDescent="0.2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2.75" x14ac:dyDescent="0.2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2.75" x14ac:dyDescent="0.2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2.75" x14ac:dyDescent="0.2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2.75" x14ac:dyDescent="0.2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2.75" x14ac:dyDescent="0.2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2.75" x14ac:dyDescent="0.2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2.75" x14ac:dyDescent="0.2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2.75" x14ac:dyDescent="0.2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2.75" x14ac:dyDescent="0.2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2.75" x14ac:dyDescent="0.2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2.75" x14ac:dyDescent="0.2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2.75" x14ac:dyDescent="0.2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2.75" x14ac:dyDescent="0.2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2.75" x14ac:dyDescent="0.2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2.75" x14ac:dyDescent="0.2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2.75" x14ac:dyDescent="0.2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2.75" x14ac:dyDescent="0.2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2.75" x14ac:dyDescent="0.2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2.75" x14ac:dyDescent="0.2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2.75" x14ac:dyDescent="0.2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2.75" x14ac:dyDescent="0.2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2.75" x14ac:dyDescent="0.2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2.75" x14ac:dyDescent="0.2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2.75" x14ac:dyDescent="0.2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2.75" x14ac:dyDescent="0.2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2.75" x14ac:dyDescent="0.2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2.75" x14ac:dyDescent="0.2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2.75" x14ac:dyDescent="0.2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2.75" x14ac:dyDescent="0.2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2.75" x14ac:dyDescent="0.2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2.75" x14ac:dyDescent="0.2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2.75" x14ac:dyDescent="0.2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2.75" x14ac:dyDescent="0.2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2.75" x14ac:dyDescent="0.2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2.75" x14ac:dyDescent="0.2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2.75" x14ac:dyDescent="0.2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2.75" x14ac:dyDescent="0.2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2.75" x14ac:dyDescent="0.2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2.75" x14ac:dyDescent="0.2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2.75" x14ac:dyDescent="0.2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2.75" x14ac:dyDescent="0.2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2.75" x14ac:dyDescent="0.2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2.75" x14ac:dyDescent="0.2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2.75" x14ac:dyDescent="0.2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2.75" x14ac:dyDescent="0.2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2.75" x14ac:dyDescent="0.2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2.75" x14ac:dyDescent="0.2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2.75" x14ac:dyDescent="0.2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2.75" x14ac:dyDescent="0.2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2.75" x14ac:dyDescent="0.2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2.75" x14ac:dyDescent="0.2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2.75" x14ac:dyDescent="0.2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2.75" x14ac:dyDescent="0.2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2.75" x14ac:dyDescent="0.2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2.75" x14ac:dyDescent="0.2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2.75" x14ac:dyDescent="0.2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2.75" x14ac:dyDescent="0.2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2.75" x14ac:dyDescent="0.2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2.75" x14ac:dyDescent="0.2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2.75" x14ac:dyDescent="0.2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2.75" x14ac:dyDescent="0.2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2.75" x14ac:dyDescent="0.2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2.75" x14ac:dyDescent="0.2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2.75" x14ac:dyDescent="0.2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2.75" x14ac:dyDescent="0.2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2.75" x14ac:dyDescent="0.2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2.75" x14ac:dyDescent="0.2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2.75" x14ac:dyDescent="0.2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2.75" x14ac:dyDescent="0.2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2.75" x14ac:dyDescent="0.2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2.75" x14ac:dyDescent="0.2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2.75" x14ac:dyDescent="0.2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2.75" x14ac:dyDescent="0.2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2.75" x14ac:dyDescent="0.2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2.75" x14ac:dyDescent="0.2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2.75" x14ac:dyDescent="0.2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2.75" x14ac:dyDescent="0.2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2.75" x14ac:dyDescent="0.2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2.75" x14ac:dyDescent="0.2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2.75" x14ac:dyDescent="0.2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2.75" x14ac:dyDescent="0.2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2.75" x14ac:dyDescent="0.2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2.75" x14ac:dyDescent="0.2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2.75" x14ac:dyDescent="0.2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2.75" x14ac:dyDescent="0.2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2.75" x14ac:dyDescent="0.2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2.75" x14ac:dyDescent="0.2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2.75" x14ac:dyDescent="0.2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2.75" x14ac:dyDescent="0.2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2.75" x14ac:dyDescent="0.2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2.75" x14ac:dyDescent="0.2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2.75" x14ac:dyDescent="0.2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2.75" x14ac:dyDescent="0.2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2.75" x14ac:dyDescent="0.2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2.75" x14ac:dyDescent="0.2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2.75" x14ac:dyDescent="0.2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2.75" x14ac:dyDescent="0.2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2.75" x14ac:dyDescent="0.2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2.75" x14ac:dyDescent="0.2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2.75" x14ac:dyDescent="0.2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2.75" x14ac:dyDescent="0.2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2.75" x14ac:dyDescent="0.2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2.75" x14ac:dyDescent="0.2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2.75" x14ac:dyDescent="0.2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2.75" x14ac:dyDescent="0.2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2.75" x14ac:dyDescent="0.2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2.75" x14ac:dyDescent="0.2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2.75" x14ac:dyDescent="0.2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2.75" x14ac:dyDescent="0.2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2.75" x14ac:dyDescent="0.2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2.75" x14ac:dyDescent="0.2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2.75" x14ac:dyDescent="0.2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2.75" x14ac:dyDescent="0.2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2.75" x14ac:dyDescent="0.2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2.75" x14ac:dyDescent="0.2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2.75" x14ac:dyDescent="0.2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2.75" x14ac:dyDescent="0.2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2.75" x14ac:dyDescent="0.2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2.75" x14ac:dyDescent="0.2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2.75" x14ac:dyDescent="0.2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2.75" x14ac:dyDescent="0.2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2.75" x14ac:dyDescent="0.2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2.75" x14ac:dyDescent="0.2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2.75" x14ac:dyDescent="0.2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2.75" x14ac:dyDescent="0.2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2.75" x14ac:dyDescent="0.2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2.75" x14ac:dyDescent="0.2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2.75" x14ac:dyDescent="0.2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2.75" x14ac:dyDescent="0.2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2.75" x14ac:dyDescent="0.2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2.75" x14ac:dyDescent="0.2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2.75" x14ac:dyDescent="0.2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2.75" x14ac:dyDescent="0.2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2.75" x14ac:dyDescent="0.2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2.75" x14ac:dyDescent="0.2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2.75" x14ac:dyDescent="0.2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2.75" x14ac:dyDescent="0.2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2.75" x14ac:dyDescent="0.2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2.75" x14ac:dyDescent="0.2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2.75" x14ac:dyDescent="0.2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2.75" x14ac:dyDescent="0.2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2.75" x14ac:dyDescent="0.2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2.75" x14ac:dyDescent="0.2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2.75" x14ac:dyDescent="0.2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2.75" x14ac:dyDescent="0.2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2.75" x14ac:dyDescent="0.2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2.75" x14ac:dyDescent="0.2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2.75" x14ac:dyDescent="0.2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2.75" x14ac:dyDescent="0.2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2.75" x14ac:dyDescent="0.2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2.75" x14ac:dyDescent="0.2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2.75" x14ac:dyDescent="0.2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2.75" x14ac:dyDescent="0.2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2.75" x14ac:dyDescent="0.2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2.75" x14ac:dyDescent="0.2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2.75" x14ac:dyDescent="0.2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2.75" x14ac:dyDescent="0.2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2.75" x14ac:dyDescent="0.2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2.75" x14ac:dyDescent="0.2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2.75" x14ac:dyDescent="0.2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2.75" x14ac:dyDescent="0.2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2.75" x14ac:dyDescent="0.2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2.75" x14ac:dyDescent="0.2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2.75" x14ac:dyDescent="0.2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2.75" x14ac:dyDescent="0.2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2.75" x14ac:dyDescent="0.2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2.75" x14ac:dyDescent="0.2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2.75" x14ac:dyDescent="0.2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2.75" x14ac:dyDescent="0.2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2.75" x14ac:dyDescent="0.2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2.75" x14ac:dyDescent="0.2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2.75" x14ac:dyDescent="0.2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2.75" x14ac:dyDescent="0.2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2.75" x14ac:dyDescent="0.2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2.75" x14ac:dyDescent="0.2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2.75" x14ac:dyDescent="0.2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2.75" x14ac:dyDescent="0.2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2.75" x14ac:dyDescent="0.2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2.75" x14ac:dyDescent="0.2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2.75" x14ac:dyDescent="0.2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2.75" x14ac:dyDescent="0.2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2.75" x14ac:dyDescent="0.2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2.75" x14ac:dyDescent="0.2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2.75" x14ac:dyDescent="0.2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2.75" x14ac:dyDescent="0.2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2.75" x14ac:dyDescent="0.2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2.75" x14ac:dyDescent="0.2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2.75" x14ac:dyDescent="0.2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2.75" x14ac:dyDescent="0.2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2.75" x14ac:dyDescent="0.2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2.75" x14ac:dyDescent="0.2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2.75" x14ac:dyDescent="0.2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2.75" x14ac:dyDescent="0.2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2.75" x14ac:dyDescent="0.2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2.75" x14ac:dyDescent="0.2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2.75" x14ac:dyDescent="0.2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2.75" x14ac:dyDescent="0.2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2.75" x14ac:dyDescent="0.2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2.75" x14ac:dyDescent="0.2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2.75" x14ac:dyDescent="0.2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2.75" x14ac:dyDescent="0.2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2.75" x14ac:dyDescent="0.2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2.75" x14ac:dyDescent="0.2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2.75" x14ac:dyDescent="0.2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2.75" x14ac:dyDescent="0.2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2.75" x14ac:dyDescent="0.2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2.75" x14ac:dyDescent="0.2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2.75" x14ac:dyDescent="0.2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2.75" x14ac:dyDescent="0.2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2.75" x14ac:dyDescent="0.2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2.75" x14ac:dyDescent="0.2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2.75" x14ac:dyDescent="0.2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2.75" x14ac:dyDescent="0.2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2.75" x14ac:dyDescent="0.2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2.75" x14ac:dyDescent="0.2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2.75" x14ac:dyDescent="0.2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2.75" x14ac:dyDescent="0.2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2.75" x14ac:dyDescent="0.2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2.75" x14ac:dyDescent="0.2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2.75" x14ac:dyDescent="0.2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2.75" x14ac:dyDescent="0.2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2.75" x14ac:dyDescent="0.2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2.75" x14ac:dyDescent="0.2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2.75" x14ac:dyDescent="0.2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2.75" x14ac:dyDescent="0.2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2.75" x14ac:dyDescent="0.2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2.75" x14ac:dyDescent="0.2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2.75" x14ac:dyDescent="0.2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2.75" x14ac:dyDescent="0.2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2.75" x14ac:dyDescent="0.2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2.75" x14ac:dyDescent="0.2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2.75" x14ac:dyDescent="0.2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2.75" x14ac:dyDescent="0.2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2.75" x14ac:dyDescent="0.2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2.75" x14ac:dyDescent="0.2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2.75" x14ac:dyDescent="0.2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2.75" x14ac:dyDescent="0.2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2.75" x14ac:dyDescent="0.2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2.75" x14ac:dyDescent="0.2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2.75" x14ac:dyDescent="0.2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2.75" x14ac:dyDescent="0.2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2.75" x14ac:dyDescent="0.2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2.75" x14ac:dyDescent="0.2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2.75" x14ac:dyDescent="0.2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2.75" x14ac:dyDescent="0.2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2.75" x14ac:dyDescent="0.2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2.75" x14ac:dyDescent="0.2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2.75" x14ac:dyDescent="0.2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2.75" x14ac:dyDescent="0.2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2.75" x14ac:dyDescent="0.2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2.75" x14ac:dyDescent="0.2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2.75" x14ac:dyDescent="0.2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2.75" x14ac:dyDescent="0.2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2.75" x14ac:dyDescent="0.2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2.75" x14ac:dyDescent="0.2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2.75" x14ac:dyDescent="0.2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2.75" x14ac:dyDescent="0.2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2.75" x14ac:dyDescent="0.2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2.75" x14ac:dyDescent="0.2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2.75" x14ac:dyDescent="0.2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2.75" x14ac:dyDescent="0.2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2.75" x14ac:dyDescent="0.2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2.75" x14ac:dyDescent="0.2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2.75" x14ac:dyDescent="0.2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2.75" x14ac:dyDescent="0.2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2.75" x14ac:dyDescent="0.2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2.75" x14ac:dyDescent="0.2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2.75" x14ac:dyDescent="0.2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2.75" x14ac:dyDescent="0.2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2.75" x14ac:dyDescent="0.2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2.75" x14ac:dyDescent="0.2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2.75" x14ac:dyDescent="0.2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2.75" x14ac:dyDescent="0.2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2.75" x14ac:dyDescent="0.2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2.75" x14ac:dyDescent="0.2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2.75" x14ac:dyDescent="0.2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2.75" x14ac:dyDescent="0.2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2.75" x14ac:dyDescent="0.2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2.75" x14ac:dyDescent="0.2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2.75" x14ac:dyDescent="0.2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2.75" x14ac:dyDescent="0.2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2.75" x14ac:dyDescent="0.2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2.75" x14ac:dyDescent="0.2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2.75" x14ac:dyDescent="0.2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2.75" x14ac:dyDescent="0.2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2.75" x14ac:dyDescent="0.2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2.75" x14ac:dyDescent="0.2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2.75" x14ac:dyDescent="0.2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2.75" x14ac:dyDescent="0.2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2.75" x14ac:dyDescent="0.2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2.75" x14ac:dyDescent="0.2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2.75" x14ac:dyDescent="0.2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2.75" x14ac:dyDescent="0.2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2.75" x14ac:dyDescent="0.2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2.75" x14ac:dyDescent="0.2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2.75" x14ac:dyDescent="0.2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2.75" x14ac:dyDescent="0.2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2.75" x14ac:dyDescent="0.2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2.75" x14ac:dyDescent="0.2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2.75" x14ac:dyDescent="0.2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2.75" x14ac:dyDescent="0.2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2.75" x14ac:dyDescent="0.2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2.75" x14ac:dyDescent="0.2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2.75" x14ac:dyDescent="0.2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2.75" x14ac:dyDescent="0.2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2.75" x14ac:dyDescent="0.2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2.75" x14ac:dyDescent="0.2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2.75" x14ac:dyDescent="0.2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2.75" x14ac:dyDescent="0.2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2.75" x14ac:dyDescent="0.2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2.75" x14ac:dyDescent="0.2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2.75" x14ac:dyDescent="0.2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2.75" x14ac:dyDescent="0.2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2.75" x14ac:dyDescent="0.2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2.75" x14ac:dyDescent="0.2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2.75" x14ac:dyDescent="0.2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2.75" x14ac:dyDescent="0.2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2.75" x14ac:dyDescent="0.2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2.75" x14ac:dyDescent="0.2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2.75" x14ac:dyDescent="0.2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2.75" x14ac:dyDescent="0.2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2.75" x14ac:dyDescent="0.2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2.75" x14ac:dyDescent="0.2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2.75" x14ac:dyDescent="0.2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2.75" x14ac:dyDescent="0.2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2.75" x14ac:dyDescent="0.2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2.75" x14ac:dyDescent="0.2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2.75" x14ac:dyDescent="0.2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2.75" x14ac:dyDescent="0.2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2.75" x14ac:dyDescent="0.2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2.75" x14ac:dyDescent="0.2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2.75" x14ac:dyDescent="0.2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2.75" x14ac:dyDescent="0.2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2.75" x14ac:dyDescent="0.2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2.75" x14ac:dyDescent="0.2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2.75" x14ac:dyDescent="0.2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2.75" x14ac:dyDescent="0.2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2.75" x14ac:dyDescent="0.2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2.75" x14ac:dyDescent="0.2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2.75" x14ac:dyDescent="0.2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2.75" x14ac:dyDescent="0.2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2.75" x14ac:dyDescent="0.2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2.75" x14ac:dyDescent="0.2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2.75" x14ac:dyDescent="0.2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2.75" x14ac:dyDescent="0.2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2.75" x14ac:dyDescent="0.2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2.75" x14ac:dyDescent="0.2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2.75" x14ac:dyDescent="0.2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2.75" x14ac:dyDescent="0.2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2.75" x14ac:dyDescent="0.2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2.75" x14ac:dyDescent="0.2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2.75" x14ac:dyDescent="0.2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2.75" x14ac:dyDescent="0.2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2.75" x14ac:dyDescent="0.2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2.75" x14ac:dyDescent="0.2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2.75" x14ac:dyDescent="0.2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2.75" x14ac:dyDescent="0.2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2.75" x14ac:dyDescent="0.2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2.75" x14ac:dyDescent="0.2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2.75" x14ac:dyDescent="0.2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2.75" x14ac:dyDescent="0.2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2.75" x14ac:dyDescent="0.2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2.75" x14ac:dyDescent="0.2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2.75" x14ac:dyDescent="0.2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2.75" x14ac:dyDescent="0.2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2.75" x14ac:dyDescent="0.2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2.75" x14ac:dyDescent="0.2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2.75" x14ac:dyDescent="0.2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2.75" x14ac:dyDescent="0.2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2.75" x14ac:dyDescent="0.2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2.75" x14ac:dyDescent="0.2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2.75" x14ac:dyDescent="0.2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2.75" x14ac:dyDescent="0.2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2.75" x14ac:dyDescent="0.2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2.75" x14ac:dyDescent="0.2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2.75" x14ac:dyDescent="0.2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2.75" x14ac:dyDescent="0.2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2.75" x14ac:dyDescent="0.2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2.75" x14ac:dyDescent="0.2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2.75" x14ac:dyDescent="0.2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2.75" x14ac:dyDescent="0.2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2.75" x14ac:dyDescent="0.2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2.75" x14ac:dyDescent="0.2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2.75" x14ac:dyDescent="0.2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2.75" x14ac:dyDescent="0.2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2.75" x14ac:dyDescent="0.2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2.75" x14ac:dyDescent="0.2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2.75" x14ac:dyDescent="0.2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2.75" x14ac:dyDescent="0.2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2.75" x14ac:dyDescent="0.2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2.75" x14ac:dyDescent="0.2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2.75" x14ac:dyDescent="0.2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2.75" x14ac:dyDescent="0.2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2.75" x14ac:dyDescent="0.2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2.75" x14ac:dyDescent="0.2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2.75" x14ac:dyDescent="0.2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2.75" x14ac:dyDescent="0.2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2.75" x14ac:dyDescent="0.2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2.75" x14ac:dyDescent="0.2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2.75" x14ac:dyDescent="0.2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2.75" x14ac:dyDescent="0.2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2.75" x14ac:dyDescent="0.2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2.75" x14ac:dyDescent="0.2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2.75" x14ac:dyDescent="0.2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2.75" x14ac:dyDescent="0.2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2.75" x14ac:dyDescent="0.2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2.75" x14ac:dyDescent="0.2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2.75" x14ac:dyDescent="0.2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2.75" x14ac:dyDescent="0.2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2.75" x14ac:dyDescent="0.2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2.75" x14ac:dyDescent="0.2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2.75" x14ac:dyDescent="0.2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2.75" x14ac:dyDescent="0.2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2.75" x14ac:dyDescent="0.2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2.75" x14ac:dyDescent="0.2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2.75" x14ac:dyDescent="0.2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2.75" x14ac:dyDescent="0.2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2.75" x14ac:dyDescent="0.2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2.75" x14ac:dyDescent="0.2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2.75" x14ac:dyDescent="0.2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2.75" x14ac:dyDescent="0.2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2.75" x14ac:dyDescent="0.2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2.75" x14ac:dyDescent="0.2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2.75" x14ac:dyDescent="0.2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2.75" x14ac:dyDescent="0.2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2.75" x14ac:dyDescent="0.2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2.75" x14ac:dyDescent="0.2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2.75" x14ac:dyDescent="0.2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2.75" x14ac:dyDescent="0.2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2.75" x14ac:dyDescent="0.2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2.75" x14ac:dyDescent="0.2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2.75" x14ac:dyDescent="0.2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2.75" x14ac:dyDescent="0.2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2.75" x14ac:dyDescent="0.2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2.75" x14ac:dyDescent="0.2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2.75" x14ac:dyDescent="0.2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2.75" x14ac:dyDescent="0.2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2.75" x14ac:dyDescent="0.2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2.75" x14ac:dyDescent="0.2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2.75" x14ac:dyDescent="0.2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2.75" x14ac:dyDescent="0.2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2.75" x14ac:dyDescent="0.2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2.75" x14ac:dyDescent="0.2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2.75" x14ac:dyDescent="0.2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2.75" x14ac:dyDescent="0.2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2.75" x14ac:dyDescent="0.2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2.75" x14ac:dyDescent="0.2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2.75" x14ac:dyDescent="0.2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2.75" x14ac:dyDescent="0.2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2.75" x14ac:dyDescent="0.2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2.75" x14ac:dyDescent="0.2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2.75" x14ac:dyDescent="0.2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2.75" x14ac:dyDescent="0.2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2.75" x14ac:dyDescent="0.2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2.75" x14ac:dyDescent="0.2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2.75" x14ac:dyDescent="0.2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2.75" x14ac:dyDescent="0.2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2.75" x14ac:dyDescent="0.2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2.75" x14ac:dyDescent="0.2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2.75" x14ac:dyDescent="0.2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2.75" x14ac:dyDescent="0.2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2.75" x14ac:dyDescent="0.2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2.75" x14ac:dyDescent="0.2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2.75" x14ac:dyDescent="0.2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2.75" x14ac:dyDescent="0.2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2.75" x14ac:dyDescent="0.2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2.75" x14ac:dyDescent="0.2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2.75" x14ac:dyDescent="0.2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2.75" x14ac:dyDescent="0.2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2.75" x14ac:dyDescent="0.2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2.75" x14ac:dyDescent="0.2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2.75" x14ac:dyDescent="0.2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2.75" x14ac:dyDescent="0.2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2.75" x14ac:dyDescent="0.2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2.75" x14ac:dyDescent="0.2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2.75" x14ac:dyDescent="0.2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2.75" x14ac:dyDescent="0.2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2.75" x14ac:dyDescent="0.2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2.75" x14ac:dyDescent="0.2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2.75" x14ac:dyDescent="0.2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2.75" x14ac:dyDescent="0.2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2.75" x14ac:dyDescent="0.2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2.75" x14ac:dyDescent="0.2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2.75" x14ac:dyDescent="0.2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2.75" x14ac:dyDescent="0.2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2.75" x14ac:dyDescent="0.2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2.75" x14ac:dyDescent="0.2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2.75" x14ac:dyDescent="0.2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2.75" x14ac:dyDescent="0.2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2.75" x14ac:dyDescent="0.2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2.75" x14ac:dyDescent="0.2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2.75" x14ac:dyDescent="0.2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2.75" x14ac:dyDescent="0.2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2.75" x14ac:dyDescent="0.2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2.75" x14ac:dyDescent="0.2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2.75" x14ac:dyDescent="0.2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2.75" x14ac:dyDescent="0.2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2.75" x14ac:dyDescent="0.2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2.75" x14ac:dyDescent="0.2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2.75" x14ac:dyDescent="0.2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2.75" x14ac:dyDescent="0.2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2.75" x14ac:dyDescent="0.2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2.75" x14ac:dyDescent="0.2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2.75" x14ac:dyDescent="0.2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2.75" x14ac:dyDescent="0.2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2.75" x14ac:dyDescent="0.2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2.75" x14ac:dyDescent="0.2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2.75" x14ac:dyDescent="0.2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2.75" x14ac:dyDescent="0.2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2.75" x14ac:dyDescent="0.2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2.75" x14ac:dyDescent="0.2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2.75" x14ac:dyDescent="0.2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2.75" x14ac:dyDescent="0.2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2.75" x14ac:dyDescent="0.2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2.75" x14ac:dyDescent="0.2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2.75" x14ac:dyDescent="0.2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2.75" x14ac:dyDescent="0.2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2.75" x14ac:dyDescent="0.2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2.75" x14ac:dyDescent="0.2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2.75" x14ac:dyDescent="0.2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2.75" x14ac:dyDescent="0.2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2.75" x14ac:dyDescent="0.2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2.75" x14ac:dyDescent="0.2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2.75" x14ac:dyDescent="0.2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2.75" x14ac:dyDescent="0.2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2.75" x14ac:dyDescent="0.2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2.75" x14ac:dyDescent="0.2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2.75" x14ac:dyDescent="0.2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2.75" x14ac:dyDescent="0.2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2.75" x14ac:dyDescent="0.2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2.75" x14ac:dyDescent="0.2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2.75" x14ac:dyDescent="0.2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2.75" x14ac:dyDescent="0.2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2.75" x14ac:dyDescent="0.2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2.75" x14ac:dyDescent="0.2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2.75" x14ac:dyDescent="0.2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2.75" x14ac:dyDescent="0.2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2.75" x14ac:dyDescent="0.2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2.75" x14ac:dyDescent="0.2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2.75" x14ac:dyDescent="0.2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2.75" x14ac:dyDescent="0.2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2.75" x14ac:dyDescent="0.2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2.75" x14ac:dyDescent="0.2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2.75" x14ac:dyDescent="0.2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2.75" x14ac:dyDescent="0.2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2.75" x14ac:dyDescent="0.2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2.75" x14ac:dyDescent="0.2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2.75" x14ac:dyDescent="0.2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2.75" x14ac:dyDescent="0.2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2.75" x14ac:dyDescent="0.2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2.75" x14ac:dyDescent="0.2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2.75" x14ac:dyDescent="0.2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2.75" x14ac:dyDescent="0.2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2.75" x14ac:dyDescent="0.2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2.75" x14ac:dyDescent="0.2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2.75" x14ac:dyDescent="0.2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2.75" x14ac:dyDescent="0.2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2.75" x14ac:dyDescent="0.2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2.75" x14ac:dyDescent="0.2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2.75" x14ac:dyDescent="0.2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2.75" x14ac:dyDescent="0.2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2.75" x14ac:dyDescent="0.2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2.75" x14ac:dyDescent="0.2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2.75" x14ac:dyDescent="0.2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2.75" x14ac:dyDescent="0.2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2.75" x14ac:dyDescent="0.2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2.75" x14ac:dyDescent="0.2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2.75" x14ac:dyDescent="0.2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2.75" x14ac:dyDescent="0.2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2.75" x14ac:dyDescent="0.2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2.75" x14ac:dyDescent="0.2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2.75" x14ac:dyDescent="0.2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2.75" x14ac:dyDescent="0.2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2.75" x14ac:dyDescent="0.2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2.75" x14ac:dyDescent="0.2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2.75" x14ac:dyDescent="0.2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2.75" x14ac:dyDescent="0.2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2.75" x14ac:dyDescent="0.2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2.75" x14ac:dyDescent="0.2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2.75" x14ac:dyDescent="0.2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2.75" x14ac:dyDescent="0.2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2.75" x14ac:dyDescent="0.2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2.75" x14ac:dyDescent="0.2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2.75" x14ac:dyDescent="0.2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2.75" x14ac:dyDescent="0.2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2.75" x14ac:dyDescent="0.2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2.75" x14ac:dyDescent="0.2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2.75" x14ac:dyDescent="0.2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2.75" x14ac:dyDescent="0.2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2.75" x14ac:dyDescent="0.2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2.75" x14ac:dyDescent="0.2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2.75" x14ac:dyDescent="0.2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2.75" x14ac:dyDescent="0.2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2.75" x14ac:dyDescent="0.2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2.75" x14ac:dyDescent="0.2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2.75" x14ac:dyDescent="0.2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2.75" x14ac:dyDescent="0.2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2.75" x14ac:dyDescent="0.2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2.75" x14ac:dyDescent="0.2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2.75" x14ac:dyDescent="0.2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2.75" x14ac:dyDescent="0.2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2.75" x14ac:dyDescent="0.2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2.75" x14ac:dyDescent="0.2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2.75" x14ac:dyDescent="0.2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2.75" x14ac:dyDescent="0.2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2.75" x14ac:dyDescent="0.2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2.75" x14ac:dyDescent="0.2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2.75" x14ac:dyDescent="0.2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2.75" x14ac:dyDescent="0.2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2.75" x14ac:dyDescent="0.2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2.75" x14ac:dyDescent="0.2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2.75" x14ac:dyDescent="0.2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2.75" x14ac:dyDescent="0.2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2.75" x14ac:dyDescent="0.2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2.75" x14ac:dyDescent="0.2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2.75" x14ac:dyDescent="0.2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2.75" x14ac:dyDescent="0.2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2.75" x14ac:dyDescent="0.2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2.75" x14ac:dyDescent="0.2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2.75" x14ac:dyDescent="0.2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2.75" x14ac:dyDescent="0.2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2.75" x14ac:dyDescent="0.2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2.75" x14ac:dyDescent="0.2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2.75" x14ac:dyDescent="0.2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2.75" x14ac:dyDescent="0.2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2.75" x14ac:dyDescent="0.2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2.75" x14ac:dyDescent="0.2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2.75" x14ac:dyDescent="0.2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2.75" x14ac:dyDescent="0.2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2.75" x14ac:dyDescent="0.2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2.75" x14ac:dyDescent="0.2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2.75" x14ac:dyDescent="0.2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2.75" x14ac:dyDescent="0.2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2.75" x14ac:dyDescent="0.2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2.75" x14ac:dyDescent="0.2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2.75" x14ac:dyDescent="0.2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2.75" x14ac:dyDescent="0.2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2.75" x14ac:dyDescent="0.2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2.75" x14ac:dyDescent="0.2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2.75" x14ac:dyDescent="0.2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2.75" x14ac:dyDescent="0.2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2.75" x14ac:dyDescent="0.2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2.75" x14ac:dyDescent="0.2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2.75" x14ac:dyDescent="0.2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2.75" x14ac:dyDescent="0.2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2.75" x14ac:dyDescent="0.2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2.75" x14ac:dyDescent="0.2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2.75" x14ac:dyDescent="0.2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2.75" x14ac:dyDescent="0.2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2.75" x14ac:dyDescent="0.2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2.75" x14ac:dyDescent="0.2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2.75" x14ac:dyDescent="0.2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2.75" x14ac:dyDescent="0.2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2.75" x14ac:dyDescent="0.2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2.75" x14ac:dyDescent="0.2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2.75" x14ac:dyDescent="0.2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2.75" x14ac:dyDescent="0.2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2.75" x14ac:dyDescent="0.2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2.75" x14ac:dyDescent="0.2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2.75" x14ac:dyDescent="0.2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2.75" x14ac:dyDescent="0.2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2.75" x14ac:dyDescent="0.2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2.75" x14ac:dyDescent="0.2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2.75" x14ac:dyDescent="0.2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2.75" x14ac:dyDescent="0.2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2.75" x14ac:dyDescent="0.2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2.75" x14ac:dyDescent="0.2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2.75" x14ac:dyDescent="0.2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2.75" x14ac:dyDescent="0.2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2.75" x14ac:dyDescent="0.2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2.75" x14ac:dyDescent="0.2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2.75" x14ac:dyDescent="0.2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2.75" x14ac:dyDescent="0.2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2.75" x14ac:dyDescent="0.2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2.75" x14ac:dyDescent="0.2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2.75" x14ac:dyDescent="0.2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2.75" x14ac:dyDescent="0.2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2.75" x14ac:dyDescent="0.2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2.75" x14ac:dyDescent="0.2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2.75" x14ac:dyDescent="0.2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2.75" x14ac:dyDescent="0.2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2.75" x14ac:dyDescent="0.2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2.75" x14ac:dyDescent="0.2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2.75" x14ac:dyDescent="0.2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2.75" x14ac:dyDescent="0.2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2.75" x14ac:dyDescent="0.2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2.75" x14ac:dyDescent="0.2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2.75" x14ac:dyDescent="0.2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2.75" x14ac:dyDescent="0.2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2.75" x14ac:dyDescent="0.2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2.75" x14ac:dyDescent="0.2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2.75" x14ac:dyDescent="0.2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2.75" x14ac:dyDescent="0.2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2.75" x14ac:dyDescent="0.2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2.75" x14ac:dyDescent="0.2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2.75" x14ac:dyDescent="0.2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2.75" x14ac:dyDescent="0.2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2.75" x14ac:dyDescent="0.2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2.75" x14ac:dyDescent="0.2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2.75" x14ac:dyDescent="0.2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2.75" x14ac:dyDescent="0.2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2.75" x14ac:dyDescent="0.2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2.75" x14ac:dyDescent="0.2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2.75" x14ac:dyDescent="0.2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2.75" x14ac:dyDescent="0.2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2.75" x14ac:dyDescent="0.2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2.75" x14ac:dyDescent="0.2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2.75" x14ac:dyDescent="0.2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2.75" x14ac:dyDescent="0.2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2.75" x14ac:dyDescent="0.2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2.75" x14ac:dyDescent="0.2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2.75" x14ac:dyDescent="0.2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2.75" x14ac:dyDescent="0.2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2.75" x14ac:dyDescent="0.2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2.75" x14ac:dyDescent="0.2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2.75" x14ac:dyDescent="0.2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2.75" x14ac:dyDescent="0.2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2.75" x14ac:dyDescent="0.2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2.75" x14ac:dyDescent="0.2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2.75" x14ac:dyDescent="0.2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2.75" x14ac:dyDescent="0.2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2.75" x14ac:dyDescent="0.2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2.75" x14ac:dyDescent="0.2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2.75" x14ac:dyDescent="0.2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2.75" x14ac:dyDescent="0.2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2.75" x14ac:dyDescent="0.2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2.75" x14ac:dyDescent="0.2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2.75" x14ac:dyDescent="0.2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2.75" x14ac:dyDescent="0.2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2.75" x14ac:dyDescent="0.2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2.75" x14ac:dyDescent="0.2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2.75" x14ac:dyDescent="0.2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2.75" x14ac:dyDescent="0.2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2.75" x14ac:dyDescent="0.2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2.75" x14ac:dyDescent="0.2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2.75" x14ac:dyDescent="0.2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2.75" x14ac:dyDescent="0.2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2.75" x14ac:dyDescent="0.2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2.75" x14ac:dyDescent="0.2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2.75" x14ac:dyDescent="0.2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2.75" x14ac:dyDescent="0.2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2.75" x14ac:dyDescent="0.2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2.75" x14ac:dyDescent="0.2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2.75" x14ac:dyDescent="0.2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2.75" x14ac:dyDescent="0.2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2.75" x14ac:dyDescent="0.2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2.75" x14ac:dyDescent="0.2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2.75" x14ac:dyDescent="0.2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2.75" x14ac:dyDescent="0.2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2.75" x14ac:dyDescent="0.2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2.75" x14ac:dyDescent="0.2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2.75" x14ac:dyDescent="0.2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2.75" x14ac:dyDescent="0.2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2.75" x14ac:dyDescent="0.2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2.75" x14ac:dyDescent="0.2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2.75" x14ac:dyDescent="0.2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2.75" x14ac:dyDescent="0.2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2.75" x14ac:dyDescent="0.2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2.75" x14ac:dyDescent="0.2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2.75" x14ac:dyDescent="0.2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2.75" x14ac:dyDescent="0.2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2.75" x14ac:dyDescent="0.2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2.75" x14ac:dyDescent="0.2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2.75" x14ac:dyDescent="0.2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2.75" x14ac:dyDescent="0.2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2.75" x14ac:dyDescent="0.2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2.75" x14ac:dyDescent="0.2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2.75" x14ac:dyDescent="0.2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2.75" x14ac:dyDescent="0.2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2.75" x14ac:dyDescent="0.2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2.75" x14ac:dyDescent="0.2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2.75" x14ac:dyDescent="0.2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2.75" x14ac:dyDescent="0.2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2.75" x14ac:dyDescent="0.2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2.75" x14ac:dyDescent="0.2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2.75" x14ac:dyDescent="0.2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2.75" x14ac:dyDescent="0.2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2.75" x14ac:dyDescent="0.2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2.75" x14ac:dyDescent="0.2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2.75" x14ac:dyDescent="0.2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2.75" x14ac:dyDescent="0.2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2.75" x14ac:dyDescent="0.2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2.75" x14ac:dyDescent="0.2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2.75" x14ac:dyDescent="0.2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2.75" x14ac:dyDescent="0.2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2.75" x14ac:dyDescent="0.2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2.75" x14ac:dyDescent="0.2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2.75" x14ac:dyDescent="0.2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2.75" x14ac:dyDescent="0.2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2.75" x14ac:dyDescent="0.2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2.75" x14ac:dyDescent="0.2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2.75" x14ac:dyDescent="0.2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2.75" x14ac:dyDescent="0.2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2.75" x14ac:dyDescent="0.2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2.75" x14ac:dyDescent="0.2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2.75" x14ac:dyDescent="0.2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2.75" x14ac:dyDescent="0.2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2.75" x14ac:dyDescent="0.2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2.75" x14ac:dyDescent="0.2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2.75" x14ac:dyDescent="0.2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2.75" x14ac:dyDescent="0.2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2.75" x14ac:dyDescent="0.2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2.75" x14ac:dyDescent="0.2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2.75" x14ac:dyDescent="0.2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2.75" x14ac:dyDescent="0.2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2.75" x14ac:dyDescent="0.2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2.75" x14ac:dyDescent="0.2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2.75" x14ac:dyDescent="0.2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2.75" x14ac:dyDescent="0.2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2.75" x14ac:dyDescent="0.2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2.75" x14ac:dyDescent="0.2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2.75" x14ac:dyDescent="0.2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2.75" x14ac:dyDescent="0.2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2.75" x14ac:dyDescent="0.2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2.75" x14ac:dyDescent="0.2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2.75" x14ac:dyDescent="0.2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2.75" x14ac:dyDescent="0.2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2.75" x14ac:dyDescent="0.2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2.75" x14ac:dyDescent="0.2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2.75" x14ac:dyDescent="0.2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2.75" x14ac:dyDescent="0.2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2.75" x14ac:dyDescent="0.2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2.75" x14ac:dyDescent="0.2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2.75" x14ac:dyDescent="0.2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2.75" x14ac:dyDescent="0.2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2.75" x14ac:dyDescent="0.2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2.75" x14ac:dyDescent="0.2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2.75" x14ac:dyDescent="0.2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2.75" x14ac:dyDescent="0.2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2.75" x14ac:dyDescent="0.2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2.75" x14ac:dyDescent="0.2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2.75" x14ac:dyDescent="0.2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2.75" x14ac:dyDescent="0.2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2.75" x14ac:dyDescent="0.2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2.75" x14ac:dyDescent="0.2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2.75" x14ac:dyDescent="0.2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2.75" x14ac:dyDescent="0.2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2.75" x14ac:dyDescent="0.2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2.75" x14ac:dyDescent="0.2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2.75" x14ac:dyDescent="0.2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2.75" x14ac:dyDescent="0.2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2.75" x14ac:dyDescent="0.2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2.75" x14ac:dyDescent="0.2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2.75" x14ac:dyDescent="0.2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2.75" x14ac:dyDescent="0.2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2.75" x14ac:dyDescent="0.2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2.75" x14ac:dyDescent="0.2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2.75" x14ac:dyDescent="0.2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2.75" x14ac:dyDescent="0.2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2.75" x14ac:dyDescent="0.2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2.75" x14ac:dyDescent="0.2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2.75" x14ac:dyDescent="0.2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2.75" x14ac:dyDescent="0.2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2.75" x14ac:dyDescent="0.2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2.75" x14ac:dyDescent="0.2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2.75" x14ac:dyDescent="0.2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2.75" x14ac:dyDescent="0.2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2.75" x14ac:dyDescent="0.2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2.75" x14ac:dyDescent="0.2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2.75" x14ac:dyDescent="0.2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2.75" x14ac:dyDescent="0.2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2.75" x14ac:dyDescent="0.2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2.75" x14ac:dyDescent="0.2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2.75" x14ac:dyDescent="0.2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2.75" x14ac:dyDescent="0.2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2.75" x14ac:dyDescent="0.2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2.75" x14ac:dyDescent="0.2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2.75" x14ac:dyDescent="0.2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2.75" x14ac:dyDescent="0.2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2.75" x14ac:dyDescent="0.2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2.75" x14ac:dyDescent="0.2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2.75" x14ac:dyDescent="0.2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2.75" x14ac:dyDescent="0.2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2.75" x14ac:dyDescent="0.2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2.75" x14ac:dyDescent="0.2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2.75" x14ac:dyDescent="0.2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2.75" x14ac:dyDescent="0.2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2.75" x14ac:dyDescent="0.2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2.75" x14ac:dyDescent="0.2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2.75" x14ac:dyDescent="0.2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2.75" x14ac:dyDescent="0.2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2.75" x14ac:dyDescent="0.2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2.75" x14ac:dyDescent="0.2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2.75" x14ac:dyDescent="0.2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2.75" x14ac:dyDescent="0.2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2.75" x14ac:dyDescent="0.2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2.75" x14ac:dyDescent="0.2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2.75" x14ac:dyDescent="0.2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2.75" x14ac:dyDescent="0.2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2.75" x14ac:dyDescent="0.2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2.75" x14ac:dyDescent="0.2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2.75" x14ac:dyDescent="0.2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2.75" x14ac:dyDescent="0.2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2.75" x14ac:dyDescent="0.2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2.75" x14ac:dyDescent="0.2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2.75" x14ac:dyDescent="0.2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2.75" x14ac:dyDescent="0.2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2.75" x14ac:dyDescent="0.2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2.75" x14ac:dyDescent="0.2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2.75" x14ac:dyDescent="0.2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2.75" x14ac:dyDescent="0.2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2.75" x14ac:dyDescent="0.2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2.75" x14ac:dyDescent="0.2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2.75" x14ac:dyDescent="0.2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2.75" x14ac:dyDescent="0.2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2.75" x14ac:dyDescent="0.2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2.75" x14ac:dyDescent="0.2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2.75" x14ac:dyDescent="0.2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2.75" x14ac:dyDescent="0.2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2.75" x14ac:dyDescent="0.2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2.75" x14ac:dyDescent="0.2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2.75" x14ac:dyDescent="0.2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2.75" x14ac:dyDescent="0.2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2.75" x14ac:dyDescent="0.2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2.75" x14ac:dyDescent="0.2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2.75" x14ac:dyDescent="0.2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2.75" x14ac:dyDescent="0.2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2.75" x14ac:dyDescent="0.2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  <row r="10552" spans="1:14" s="84" customFormat="1" ht="12.75" x14ac:dyDescent="0.2">
      <c r="A10552" s="48"/>
      <c r="B10552" s="49"/>
      <c r="C10552" s="77"/>
      <c r="D10552" s="77"/>
      <c r="E10552" s="50"/>
      <c r="F10552" s="108"/>
      <c r="G10552" s="109"/>
      <c r="H10552" s="110"/>
      <c r="I10552" s="110"/>
      <c r="J10552" s="45"/>
      <c r="K10552" s="113"/>
      <c r="L10552" s="113"/>
      <c r="M10552" s="240"/>
      <c r="N10552" s="241"/>
    </row>
    <row r="10553" spans="1:14" s="84" customFormat="1" ht="12.75" x14ac:dyDescent="0.2">
      <c r="A10553" s="48"/>
      <c r="B10553" s="49"/>
      <c r="C10553" s="77"/>
      <c r="D10553" s="77"/>
      <c r="E10553" s="50"/>
      <c r="F10553" s="108"/>
      <c r="G10553" s="109"/>
      <c r="H10553" s="110"/>
      <c r="I10553" s="110"/>
      <c r="J10553" s="45"/>
      <c r="K10553" s="113"/>
      <c r="L10553" s="113"/>
      <c r="M10553" s="240"/>
      <c r="N10553" s="241"/>
    </row>
    <row r="10554" spans="1:14" s="84" customFormat="1" ht="12.75" x14ac:dyDescent="0.2">
      <c r="A10554" s="48"/>
      <c r="B10554" s="49"/>
      <c r="C10554" s="77"/>
      <c r="D10554" s="77"/>
      <c r="E10554" s="50"/>
      <c r="F10554" s="108"/>
      <c r="G10554" s="109"/>
      <c r="H10554" s="110"/>
      <c r="I10554" s="110"/>
      <c r="J10554" s="45"/>
      <c r="K10554" s="113"/>
      <c r="L10554" s="113"/>
      <c r="M10554" s="240"/>
      <c r="N10554" s="241"/>
    </row>
    <row r="10555" spans="1:14" s="84" customFormat="1" ht="12.75" x14ac:dyDescent="0.2">
      <c r="A10555" s="48"/>
      <c r="B10555" s="49"/>
      <c r="C10555" s="77"/>
      <c r="D10555" s="77"/>
      <c r="E10555" s="50"/>
      <c r="F10555" s="108"/>
      <c r="G10555" s="109"/>
      <c r="H10555" s="110"/>
      <c r="I10555" s="110"/>
      <c r="J10555" s="45"/>
      <c r="K10555" s="113"/>
      <c r="L10555" s="113"/>
      <c r="M10555" s="240"/>
      <c r="N10555" s="241"/>
    </row>
    <row r="10556" spans="1:14" s="84" customFormat="1" ht="12.75" x14ac:dyDescent="0.2">
      <c r="A10556" s="48"/>
      <c r="B10556" s="49"/>
      <c r="C10556" s="77"/>
      <c r="D10556" s="77"/>
      <c r="E10556" s="50"/>
      <c r="F10556" s="108"/>
      <c r="G10556" s="109"/>
      <c r="H10556" s="110"/>
      <c r="I10556" s="110"/>
      <c r="J10556" s="45"/>
      <c r="K10556" s="113"/>
      <c r="L10556" s="113"/>
      <c r="M10556" s="240"/>
      <c r="N10556" s="241"/>
    </row>
    <row r="10557" spans="1:14" s="84" customFormat="1" ht="12.75" x14ac:dyDescent="0.2">
      <c r="A10557" s="48"/>
      <c r="B10557" s="49"/>
      <c r="C10557" s="77"/>
      <c r="D10557" s="77"/>
      <c r="E10557" s="50"/>
      <c r="F10557" s="108"/>
      <c r="G10557" s="109"/>
      <c r="H10557" s="110"/>
      <c r="I10557" s="110"/>
      <c r="J10557" s="45"/>
      <c r="K10557" s="113"/>
      <c r="L10557" s="113"/>
      <c r="M10557" s="240"/>
      <c r="N10557" s="241"/>
    </row>
    <row r="10558" spans="1:14" s="84" customFormat="1" ht="12.75" x14ac:dyDescent="0.2">
      <c r="A10558" s="48"/>
      <c r="B10558" s="49"/>
      <c r="C10558" s="77"/>
      <c r="D10558" s="77"/>
      <c r="E10558" s="50"/>
      <c r="F10558" s="108"/>
      <c r="G10558" s="109"/>
      <c r="H10558" s="110"/>
      <c r="I10558" s="110"/>
      <c r="J10558" s="45"/>
      <c r="K10558" s="113"/>
      <c r="L10558" s="113"/>
      <c r="M10558" s="240"/>
      <c r="N10558" s="241"/>
    </row>
    <row r="10559" spans="1:14" s="84" customFormat="1" ht="12.75" x14ac:dyDescent="0.2">
      <c r="A10559" s="48"/>
      <c r="B10559" s="49"/>
      <c r="C10559" s="77"/>
      <c r="D10559" s="77"/>
      <c r="E10559" s="50"/>
      <c r="F10559" s="108"/>
      <c r="G10559" s="109"/>
      <c r="H10559" s="110"/>
      <c r="I10559" s="110"/>
      <c r="J10559" s="45"/>
      <c r="K10559" s="113"/>
      <c r="L10559" s="113"/>
      <c r="M10559" s="240"/>
      <c r="N10559" s="241"/>
    </row>
    <row r="10560" spans="1:14" s="84" customFormat="1" ht="12.75" x14ac:dyDescent="0.2">
      <c r="A10560" s="48"/>
      <c r="B10560" s="49"/>
      <c r="C10560" s="77"/>
      <c r="D10560" s="77"/>
      <c r="E10560" s="50"/>
      <c r="F10560" s="108"/>
      <c r="G10560" s="109"/>
      <c r="H10560" s="110"/>
      <c r="I10560" s="110"/>
      <c r="J10560" s="45"/>
      <c r="K10560" s="113"/>
      <c r="L10560" s="113"/>
      <c r="M10560" s="240"/>
      <c r="N10560" s="241"/>
    </row>
    <row r="10561" spans="1:14" s="84" customFormat="1" ht="12.75" x14ac:dyDescent="0.2">
      <c r="A10561" s="48"/>
      <c r="B10561" s="49"/>
      <c r="C10561" s="77"/>
      <c r="D10561" s="77"/>
      <c r="E10561" s="50"/>
      <c r="F10561" s="108"/>
      <c r="G10561" s="109"/>
      <c r="H10561" s="110"/>
      <c r="I10561" s="110"/>
      <c r="J10561" s="45"/>
      <c r="K10561" s="113"/>
      <c r="L10561" s="113"/>
      <c r="M10561" s="240"/>
      <c r="N10561" s="241"/>
    </row>
  </sheetData>
  <sheetProtection algorithmName="SHA-512" hashValue="qwszsNIwW5KqVuxnqOvOMJM6rD9lHYtYuSHUgWWMoW8H88a0npMlzbnUKVrdXmmYLZcFxq1SoMP1xlAxpuhYfA==" saltValue="45uOlhWTjd/edweWeGjoYw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2:H3 H1228:H1292 H1323:H62048">
    <cfRule type="cellIs" dxfId="4548" priority="11115" operator="equal">
      <formula>9999</formula>
    </cfRule>
  </conditionalFormatting>
  <conditionalFormatting sqref="G3:G16 G1286:G1292 G1323:G62048 G1148:G1149">
    <cfRule type="cellIs" dxfId="4547" priority="11114" operator="between">
      <formula>3100</formula>
      <formula>5999</formula>
    </cfRule>
  </conditionalFormatting>
  <conditionalFormatting sqref="H1099 H1157 H1205:H1206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224:H1292 H1323:H62048 H1148:H1149">
    <cfRule type="cellIs" dxfId="4546" priority="11112" operator="equal">
      <formula>"x"</formula>
    </cfRule>
  </conditionalFormatting>
  <conditionalFormatting sqref="H1099 H1157 H1205:H1206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224:H1292 H1323:H62048 H1148:H1149">
    <cfRule type="cellIs" dxfId="4545" priority="11110" operator="equal">
      <formula>"x"</formula>
    </cfRule>
    <cfRule type="cellIs" dxfId="4544" priority="11111" operator="greaterThan">
      <formula>1753</formula>
    </cfRule>
  </conditionalFormatting>
  <conditionalFormatting sqref="L6:M16">
    <cfRule type="cellIs" dxfId="4543" priority="11113" operator="equal">
      <formula>0</formula>
    </cfRule>
  </conditionalFormatting>
  <conditionalFormatting sqref="H122:H123 H801:H803 H861:H863 H828 H977:H978 H835 H192:H194 H1223 H1211:H1212 H993:H994 H524:H525 H20:H33 H35:H41 H43:H77 H84:H102 H104:H115 H117:H120 H125:H159 H166:H183 H185:H189 H197:H209 H1004:H1024 H1026:H1039 H1041:H1059 H1061:H1066 H1068:H1098 H1101:H1119 H1121:H1124 H1159:H1174 H1176:H1193 H1214:H1219 H809 H841 H847:H849 H984:H985 H1000:H1002 H81:H82 H163:H164">
    <cfRule type="cellIs" dxfId="4542" priority="11086" operator="equal">
      <formula>"x"</formula>
    </cfRule>
  </conditionalFormatting>
  <conditionalFormatting sqref="H121">
    <cfRule type="cellIs" dxfId="4541" priority="11084" operator="equal">
      <formula>"x"</formula>
    </cfRule>
  </conditionalFormatting>
  <conditionalFormatting sqref="H855">
    <cfRule type="cellIs" dxfId="4540" priority="11082" operator="equal">
      <formula>"x"</formula>
    </cfRule>
  </conditionalFormatting>
  <conditionalFormatting sqref="H531">
    <cfRule type="cellIs" dxfId="4539" priority="11080" operator="equal">
      <formula>"x"</formula>
    </cfRule>
  </conditionalFormatting>
  <conditionalFormatting sqref="H793:H794">
    <cfRule type="cellIs" dxfId="4538" priority="11078" operator="equal">
      <formula>"x"</formula>
    </cfRule>
  </conditionalFormatting>
  <conditionalFormatting sqref="H795">
    <cfRule type="cellIs" dxfId="4537" priority="11076" operator="equal">
      <formula>"x"</formula>
    </cfRule>
  </conditionalFormatting>
  <conditionalFormatting sqref="H822">
    <cfRule type="cellIs" dxfId="4536" priority="11066" operator="equal">
      <formula>"x"</formula>
    </cfRule>
  </conditionalFormatting>
  <conditionalFormatting sqref="H815">
    <cfRule type="cellIs" dxfId="4535" priority="11074" operator="equal">
      <formula>"x"</formula>
    </cfRule>
  </conditionalFormatting>
  <conditionalFormatting sqref="H816">
    <cfRule type="cellIs" dxfId="4534" priority="11072" operator="equal">
      <formula>"x"</formula>
    </cfRule>
  </conditionalFormatting>
  <conditionalFormatting sqref="H970">
    <cfRule type="cellIs" dxfId="4533" priority="11070" operator="equal">
      <formula>"x"</formula>
    </cfRule>
  </conditionalFormatting>
  <conditionalFormatting sqref="H971">
    <cfRule type="cellIs" dxfId="4532" priority="11068" operator="equal">
      <formula>"x"</formula>
    </cfRule>
  </conditionalFormatting>
  <conditionalFormatting sqref="H869">
    <cfRule type="cellIs" dxfId="4531" priority="11064" operator="equal">
      <formula>"x"</formula>
    </cfRule>
  </conditionalFormatting>
  <conditionalFormatting sqref="H829">
    <cfRule type="cellIs" dxfId="4530" priority="11062" operator="equal">
      <formula>"x"</formula>
    </cfRule>
  </conditionalFormatting>
  <conditionalFormatting sqref="H190">
    <cfRule type="cellIs" dxfId="4529" priority="11036" operator="equal">
      <formula>"x"</formula>
    </cfRule>
  </conditionalFormatting>
  <conditionalFormatting sqref="H191">
    <cfRule type="cellIs" dxfId="4528" priority="11034" operator="equal">
      <formula>"x"</formula>
    </cfRule>
  </conditionalFormatting>
  <conditionalFormatting sqref="H195">
    <cfRule type="cellIs" dxfId="4527" priority="11032" operator="equal">
      <formula>"x"</formula>
    </cfRule>
  </conditionalFormatting>
  <conditionalFormatting sqref="H196">
    <cfRule type="cellIs" dxfId="4526" priority="11030" operator="equal">
      <formula>"x"</formula>
    </cfRule>
  </conditionalFormatting>
  <conditionalFormatting sqref="H892">
    <cfRule type="cellIs" dxfId="4525" priority="10976" operator="equal">
      <formula>"x"</formula>
    </cfRule>
  </conditionalFormatting>
  <conditionalFormatting sqref="H1220:H1222">
    <cfRule type="cellIs" dxfId="4524" priority="10974" operator="equal">
      <formula>"x"</formula>
    </cfRule>
  </conditionalFormatting>
  <conditionalFormatting sqref="H1194 H1196:H1198">
    <cfRule type="cellIs" dxfId="4523" priority="10940" operator="equal">
      <formula>"x"</formula>
    </cfRule>
  </conditionalFormatting>
  <conditionalFormatting sqref="H1199">
    <cfRule type="cellIs" dxfId="4522" priority="10938" operator="equal">
      <formula>"x"</formula>
    </cfRule>
  </conditionalFormatting>
  <conditionalFormatting sqref="H1200">
    <cfRule type="cellIs" dxfId="4521" priority="10936" operator="equal">
      <formula>"x"</formula>
    </cfRule>
  </conditionalFormatting>
  <conditionalFormatting sqref="H1201">
    <cfRule type="cellIs" dxfId="4520" priority="10934" operator="equal">
      <formula>"x"</formula>
    </cfRule>
  </conditionalFormatting>
  <conditionalFormatting sqref="H1202">
    <cfRule type="cellIs" dxfId="4519" priority="10932" operator="equal">
      <formula>"x"</formula>
    </cfRule>
  </conditionalFormatting>
  <conditionalFormatting sqref="H1203">
    <cfRule type="cellIs" dxfId="4518" priority="10930" operator="equal">
      <formula>"x"</formula>
    </cfRule>
  </conditionalFormatting>
  <conditionalFormatting sqref="H993:H994 H20:H33 H35:H41 H43:H77 H84:H102 H104:H115 H117:H123 H125:H159 H166:H183 H185:H209 H1004:H1024 H1026:H1039 H1041:H1059 H1061:H1066 H1068:H1098 H1101:H1119 H1121:H1124 H1159:H1174 H1176:H1194 H1196:H1203 H1214:H1223 H1211:H1212 H1000:H1002 H81:H82 H163:H164">
    <cfRule type="cellIs" dxfId="4517" priority="10926" operator="equal">
      <formula>"x"</formula>
    </cfRule>
    <cfRule type="cellIs" dxfId="4516" priority="10927" operator="greaterThan">
      <formula>1753</formula>
    </cfRule>
  </conditionalFormatting>
  <conditionalFormatting sqref="K4">
    <cfRule type="cellIs" dxfId="4515" priority="10894" operator="equal">
      <formula>0</formula>
    </cfRule>
  </conditionalFormatting>
  <conditionalFormatting sqref="H586">
    <cfRule type="cellIs" dxfId="4514" priority="10905" operator="equal">
      <formula>"x"</formula>
    </cfRule>
  </conditionalFormatting>
  <conditionalFormatting sqref="H586">
    <cfRule type="cellIs" dxfId="4513" priority="10903" operator="equal">
      <formula>"x"</formula>
    </cfRule>
    <cfRule type="cellIs" dxfId="4512" priority="10904" operator="greaterThan">
      <formula>1753</formula>
    </cfRule>
  </conditionalFormatting>
  <conditionalFormatting sqref="H986:H987">
    <cfRule type="cellIs" dxfId="4511" priority="10901" operator="equal">
      <formula>"x"</formula>
    </cfRule>
  </conditionalFormatting>
  <conditionalFormatting sqref="H986:H987">
    <cfRule type="cellIs" dxfId="4510" priority="10899" operator="equal">
      <formula>"x"</formula>
    </cfRule>
    <cfRule type="cellIs" dxfId="4509" priority="10900" operator="greaterThan">
      <formula>1753</formula>
    </cfRule>
  </conditionalFormatting>
  <conditionalFormatting sqref="H467:H468">
    <cfRule type="cellIs" dxfId="4508" priority="10897" operator="equal">
      <formula>"x"</formula>
    </cfRule>
  </conditionalFormatting>
  <conditionalFormatting sqref="H467:H468">
    <cfRule type="cellIs" dxfId="4507" priority="10895" operator="equal">
      <formula>"x"</formula>
    </cfRule>
    <cfRule type="cellIs" dxfId="4506" priority="10896" operator="greaterThan">
      <formula>1753</formula>
    </cfRule>
  </conditionalFormatting>
  <conditionalFormatting sqref="H517">
    <cfRule type="cellIs" dxfId="4505" priority="10736" operator="equal">
      <formula>"x"</formula>
    </cfRule>
  </conditionalFormatting>
  <conditionalFormatting sqref="H517">
    <cfRule type="cellIs" dxfId="4504" priority="10734" operator="equal">
      <formula>"x"</formula>
    </cfRule>
    <cfRule type="cellIs" dxfId="4503" priority="10735" operator="greaterThan">
      <formula>1753</formula>
    </cfRule>
  </conditionalFormatting>
  <conditionalFormatting sqref="H518">
    <cfRule type="cellIs" dxfId="4502" priority="10732" operator="equal">
      <formula>"x"</formula>
    </cfRule>
  </conditionalFormatting>
  <conditionalFormatting sqref="H518">
    <cfRule type="cellIs" dxfId="4501" priority="10730" operator="equal">
      <formula>"x"</formula>
    </cfRule>
    <cfRule type="cellIs" dxfId="4500" priority="10731" operator="greaterThan">
      <formula>1753</formula>
    </cfRule>
  </conditionalFormatting>
  <conditionalFormatting sqref="H19">
    <cfRule type="cellIs" dxfId="4499" priority="10658" operator="equal">
      <formula>"x"</formula>
    </cfRule>
  </conditionalFormatting>
  <conditionalFormatting sqref="H19">
    <cfRule type="cellIs" dxfId="4498" priority="10656" operator="equal">
      <formula>"x"</formula>
    </cfRule>
    <cfRule type="cellIs" dxfId="4497" priority="10657" operator="greaterThan">
      <formula>1753</formula>
    </cfRule>
  </conditionalFormatting>
  <conditionalFormatting sqref="H34">
    <cfRule type="cellIs" dxfId="4496" priority="10654" operator="equal">
      <formula>"x"</formula>
    </cfRule>
  </conditionalFormatting>
  <conditionalFormatting sqref="H34">
    <cfRule type="cellIs" dxfId="4495" priority="10652" operator="equal">
      <formula>"x"</formula>
    </cfRule>
    <cfRule type="cellIs" dxfId="4494" priority="10653" operator="greaterThan">
      <formula>1753</formula>
    </cfRule>
  </conditionalFormatting>
  <conditionalFormatting sqref="H42">
    <cfRule type="cellIs" dxfId="4493" priority="10650" operator="equal">
      <formula>"x"</formula>
    </cfRule>
  </conditionalFormatting>
  <conditionalFormatting sqref="H42">
    <cfRule type="cellIs" dxfId="4492" priority="10648" operator="equal">
      <formula>"x"</formula>
    </cfRule>
    <cfRule type="cellIs" dxfId="4491" priority="10649" operator="greaterThan">
      <formula>1753</formula>
    </cfRule>
  </conditionalFormatting>
  <conditionalFormatting sqref="H83">
    <cfRule type="cellIs" dxfId="4490" priority="10646" operator="equal">
      <formula>"x"</formula>
    </cfRule>
  </conditionalFormatting>
  <conditionalFormatting sqref="H83">
    <cfRule type="cellIs" dxfId="4489" priority="10644" operator="equal">
      <formula>"x"</formula>
    </cfRule>
    <cfRule type="cellIs" dxfId="4488" priority="10645" operator="greaterThan">
      <formula>1753</formula>
    </cfRule>
  </conditionalFormatting>
  <conditionalFormatting sqref="H103">
    <cfRule type="cellIs" dxfId="4487" priority="10642" operator="equal">
      <formula>"x"</formula>
    </cfRule>
  </conditionalFormatting>
  <conditionalFormatting sqref="H103">
    <cfRule type="cellIs" dxfId="4486" priority="10640" operator="equal">
      <formula>"x"</formula>
    </cfRule>
    <cfRule type="cellIs" dxfId="4485" priority="10641" operator="greaterThan">
      <formula>1753</formula>
    </cfRule>
  </conditionalFormatting>
  <conditionalFormatting sqref="H116">
    <cfRule type="cellIs" dxfId="4484" priority="10638" operator="equal">
      <formula>"x"</formula>
    </cfRule>
  </conditionalFormatting>
  <conditionalFormatting sqref="H116">
    <cfRule type="cellIs" dxfId="4483" priority="10636" operator="equal">
      <formula>"x"</formula>
    </cfRule>
    <cfRule type="cellIs" dxfId="4482" priority="10637" operator="greaterThan">
      <formula>1753</formula>
    </cfRule>
  </conditionalFormatting>
  <conditionalFormatting sqref="H124">
    <cfRule type="cellIs" dxfId="4481" priority="10634" operator="equal">
      <formula>"x"</formula>
    </cfRule>
  </conditionalFormatting>
  <conditionalFormatting sqref="H124">
    <cfRule type="cellIs" dxfId="4480" priority="10632" operator="equal">
      <formula>"x"</formula>
    </cfRule>
    <cfRule type="cellIs" dxfId="4479" priority="10633" operator="greaterThan">
      <formula>1753</formula>
    </cfRule>
  </conditionalFormatting>
  <conditionalFormatting sqref="H165">
    <cfRule type="cellIs" dxfId="4478" priority="10630" operator="equal">
      <formula>"x"</formula>
    </cfRule>
  </conditionalFormatting>
  <conditionalFormatting sqref="H165">
    <cfRule type="cellIs" dxfId="4477" priority="10628" operator="equal">
      <formula>"x"</formula>
    </cfRule>
    <cfRule type="cellIs" dxfId="4476" priority="10629" operator="greaterThan">
      <formula>1753</formula>
    </cfRule>
  </conditionalFormatting>
  <conditionalFormatting sqref="H184">
    <cfRule type="cellIs" dxfId="4475" priority="10626" operator="equal">
      <formula>"x"</formula>
    </cfRule>
  </conditionalFormatting>
  <conditionalFormatting sqref="H184">
    <cfRule type="cellIs" dxfId="4474" priority="10624" operator="equal">
      <formula>"x"</formula>
    </cfRule>
    <cfRule type="cellIs" dxfId="4473" priority="10625" operator="greaterThan">
      <formula>1753</formula>
    </cfRule>
  </conditionalFormatting>
  <conditionalFormatting sqref="H1003">
    <cfRule type="cellIs" dxfId="4472" priority="10622" operator="equal">
      <formula>"x"</formula>
    </cfRule>
  </conditionalFormatting>
  <conditionalFormatting sqref="H1003">
    <cfRule type="cellIs" dxfId="4471" priority="10620" operator="equal">
      <formula>"x"</formula>
    </cfRule>
    <cfRule type="cellIs" dxfId="4470" priority="10621" operator="greaterThan">
      <formula>1753</formula>
    </cfRule>
  </conditionalFormatting>
  <conditionalFormatting sqref="H1025">
    <cfRule type="cellIs" dxfId="4469" priority="10618" operator="equal">
      <formula>"x"</formula>
    </cfRule>
  </conditionalFormatting>
  <conditionalFormatting sqref="H1025">
    <cfRule type="cellIs" dxfId="4468" priority="10616" operator="equal">
      <formula>"x"</formula>
    </cfRule>
    <cfRule type="cellIs" dxfId="4467" priority="10617" operator="greaterThan">
      <formula>1753</formula>
    </cfRule>
  </conditionalFormatting>
  <conditionalFormatting sqref="H1040">
    <cfRule type="cellIs" dxfId="4466" priority="10614" operator="equal">
      <formula>"x"</formula>
    </cfRule>
  </conditionalFormatting>
  <conditionalFormatting sqref="H1040">
    <cfRule type="cellIs" dxfId="4465" priority="10612" operator="equal">
      <formula>"x"</formula>
    </cfRule>
    <cfRule type="cellIs" dxfId="4464" priority="10613" operator="greaterThan">
      <formula>1753</formula>
    </cfRule>
  </conditionalFormatting>
  <conditionalFormatting sqref="H1060">
    <cfRule type="cellIs" dxfId="4463" priority="10610" operator="equal">
      <formula>"x"</formula>
    </cfRule>
  </conditionalFormatting>
  <conditionalFormatting sqref="H1060">
    <cfRule type="cellIs" dxfId="4462" priority="10608" operator="equal">
      <formula>"x"</formula>
    </cfRule>
    <cfRule type="cellIs" dxfId="4461" priority="10609" operator="greaterThan">
      <formula>1753</formula>
    </cfRule>
  </conditionalFormatting>
  <conditionalFormatting sqref="H1067">
    <cfRule type="cellIs" dxfId="4460" priority="10606" operator="equal">
      <formula>"x"</formula>
    </cfRule>
  </conditionalFormatting>
  <conditionalFormatting sqref="H1067">
    <cfRule type="cellIs" dxfId="4459" priority="10604" operator="equal">
      <formula>"x"</formula>
    </cfRule>
    <cfRule type="cellIs" dxfId="4458" priority="10605" operator="greaterThan">
      <formula>1753</formula>
    </cfRule>
  </conditionalFormatting>
  <conditionalFormatting sqref="H1100">
    <cfRule type="cellIs" dxfId="4457" priority="10602" operator="equal">
      <formula>"x"</formula>
    </cfRule>
  </conditionalFormatting>
  <conditionalFormatting sqref="H1100">
    <cfRule type="cellIs" dxfId="4456" priority="10600" operator="equal">
      <formula>"x"</formula>
    </cfRule>
    <cfRule type="cellIs" dxfId="4455" priority="10601" operator="greaterThan">
      <formula>1753</formula>
    </cfRule>
  </conditionalFormatting>
  <conditionalFormatting sqref="H1120">
    <cfRule type="cellIs" dxfId="4454" priority="10598" operator="equal">
      <formula>"x"</formula>
    </cfRule>
  </conditionalFormatting>
  <conditionalFormatting sqref="H1120">
    <cfRule type="cellIs" dxfId="4453" priority="10596" operator="equal">
      <formula>"x"</formula>
    </cfRule>
    <cfRule type="cellIs" dxfId="4452" priority="10597" operator="greaterThan">
      <formula>1753</formula>
    </cfRule>
  </conditionalFormatting>
  <conditionalFormatting sqref="H1158">
    <cfRule type="cellIs" dxfId="4451" priority="10594" operator="equal">
      <formula>"x"</formula>
    </cfRule>
  </conditionalFormatting>
  <conditionalFormatting sqref="H1158">
    <cfRule type="cellIs" dxfId="4450" priority="10592" operator="equal">
      <formula>"x"</formula>
    </cfRule>
    <cfRule type="cellIs" dxfId="4449" priority="10593" operator="greaterThan">
      <formula>1753</formula>
    </cfRule>
  </conditionalFormatting>
  <conditionalFormatting sqref="H1175">
    <cfRule type="cellIs" dxfId="4448" priority="10590" operator="equal">
      <formula>"x"</formula>
    </cfRule>
  </conditionalFormatting>
  <conditionalFormatting sqref="H1175">
    <cfRule type="cellIs" dxfId="4447" priority="10588" operator="equal">
      <formula>"x"</formula>
    </cfRule>
    <cfRule type="cellIs" dxfId="4446" priority="10589" operator="greaterThan">
      <formula>1753</formula>
    </cfRule>
  </conditionalFormatting>
  <conditionalFormatting sqref="H1195">
    <cfRule type="cellIs" dxfId="4445" priority="10586" operator="equal">
      <formula>"x"</formula>
    </cfRule>
  </conditionalFormatting>
  <conditionalFormatting sqref="H1195">
    <cfRule type="cellIs" dxfId="4444" priority="10584" operator="equal">
      <formula>"x"</formula>
    </cfRule>
    <cfRule type="cellIs" dxfId="4443" priority="10585" operator="greaterThan">
      <formula>1753</formula>
    </cfRule>
  </conditionalFormatting>
  <conditionalFormatting sqref="H1213">
    <cfRule type="cellIs" dxfId="4442" priority="10582" operator="equal">
      <formula>"x"</formula>
    </cfRule>
  </conditionalFormatting>
  <conditionalFormatting sqref="H1213">
    <cfRule type="cellIs" dxfId="4441" priority="10580" operator="equal">
      <formula>"x"</formula>
    </cfRule>
    <cfRule type="cellIs" dxfId="4440" priority="10581" operator="greaterThan">
      <formula>1753</formula>
    </cfRule>
  </conditionalFormatting>
  <conditionalFormatting sqref="L4">
    <cfRule type="cellIs" dxfId="4439" priority="10506" operator="equal">
      <formula>0</formula>
    </cfRule>
  </conditionalFormatting>
  <conditionalFormatting sqref="M4">
    <cfRule type="cellIs" dxfId="4438" priority="10293" operator="equal">
      <formula>0</formula>
    </cfRule>
  </conditionalFormatting>
  <conditionalFormatting sqref="N1:N16 N1286:N1048576">
    <cfRule type="cellIs" dxfId="4437" priority="10066" operator="between">
      <formula>121</formula>
      <formula>129</formula>
    </cfRule>
    <cfRule type="cellIs" dxfId="4436" priority="10068" operator="equal">
      <formula>527</formula>
    </cfRule>
    <cfRule type="cellIs" dxfId="4435" priority="10069" operator="equal">
      <formula>5212</formula>
    </cfRule>
    <cfRule type="cellIs" dxfId="4434" priority="10070" operator="equal">
      <formula>526</formula>
    </cfRule>
    <cfRule type="cellIs" dxfId="4433" priority="10072" operator="equal">
      <formula>8210</formula>
    </cfRule>
    <cfRule type="cellIs" dxfId="4432" priority="10074" operator="equal">
      <formula>7210</formula>
    </cfRule>
    <cfRule type="cellIs" dxfId="4431" priority="10076" operator="equal">
      <formula>4910</formula>
    </cfRule>
    <cfRule type="cellIs" dxfId="4430" priority="10078" operator="equal">
      <formula>6210</formula>
    </cfRule>
    <cfRule type="cellIs" dxfId="4429" priority="10080" operator="equal">
      <formula>5410</formula>
    </cfRule>
    <cfRule type="cellIs" dxfId="4428" priority="10082" operator="equal">
      <formula>3210</formula>
    </cfRule>
    <cfRule type="cellIs" dxfId="4427" priority="10085" operator="equal">
      <formula>111</formula>
    </cfRule>
  </conditionalFormatting>
  <conditionalFormatting sqref="F2:F16 F1286:F1292 F1323:F1048576">
    <cfRule type="cellIs" dxfId="4426" priority="10067" operator="equal">
      <formula>12</formula>
    </cfRule>
    <cfRule type="cellIs" dxfId="4425" priority="10071" operator="equal">
      <formula>52</formula>
    </cfRule>
    <cfRule type="cellIs" dxfId="4424" priority="10073" operator="equal">
      <formula>82</formula>
    </cfRule>
    <cfRule type="cellIs" dxfId="4423" priority="10075" operator="equal">
      <formula>72</formula>
    </cfRule>
    <cfRule type="cellIs" dxfId="4422" priority="10077" operator="equal">
      <formula>49</formula>
    </cfRule>
    <cfRule type="cellIs" dxfId="4421" priority="10079" operator="equal">
      <formula>62</formula>
    </cfRule>
    <cfRule type="cellIs" dxfId="4420" priority="10081" operator="equal">
      <formula>54</formula>
    </cfRule>
    <cfRule type="cellIs" dxfId="4419" priority="10083" operator="equal">
      <formula>32</formula>
    </cfRule>
    <cfRule type="cellIs" dxfId="4418" priority="10084" operator="equal">
      <formula>11</formula>
    </cfRule>
  </conditionalFormatting>
  <conditionalFormatting sqref="H1156">
    <cfRule type="cellIs" dxfId="4417" priority="10039" operator="equal">
      <formula>"x"</formula>
    </cfRule>
  </conditionalFormatting>
  <conditionalFormatting sqref="H1156">
    <cfRule type="cellIs" dxfId="4416" priority="10037" operator="equal">
      <formula>"x"</formula>
    </cfRule>
    <cfRule type="cellIs" dxfId="4415" priority="10038" operator="greaterThan">
      <formula>1753</formula>
    </cfRule>
  </conditionalFormatting>
  <conditionalFormatting sqref="H1150 H1152">
    <cfRule type="cellIs" dxfId="4414" priority="10035" operator="equal">
      <formula>"x"</formula>
    </cfRule>
  </conditionalFormatting>
  <conditionalFormatting sqref="H1150 H1152">
    <cfRule type="cellIs" dxfId="4413" priority="10033" operator="equal">
      <formula>"x"</formula>
    </cfRule>
    <cfRule type="cellIs" dxfId="4412" priority="10034" operator="greaterThan">
      <formula>1753</formula>
    </cfRule>
  </conditionalFormatting>
  <conditionalFormatting sqref="H1153:H1155">
    <cfRule type="cellIs" dxfId="4411" priority="10030" operator="equal">
      <formula>"x"</formula>
    </cfRule>
  </conditionalFormatting>
  <conditionalFormatting sqref="H1153:H1155">
    <cfRule type="cellIs" dxfId="4410" priority="10028" operator="equal">
      <formula>"x"</formula>
    </cfRule>
    <cfRule type="cellIs" dxfId="4409" priority="10029" operator="greaterThan">
      <formula>1753</formula>
    </cfRule>
  </conditionalFormatting>
  <conditionalFormatting sqref="H1151">
    <cfRule type="cellIs" dxfId="4408" priority="10025" operator="equal">
      <formula>"x"</formula>
    </cfRule>
  </conditionalFormatting>
  <conditionalFormatting sqref="H1151">
    <cfRule type="cellIs" dxfId="4407" priority="10023" operator="equal">
      <formula>"x"</formula>
    </cfRule>
    <cfRule type="cellIs" dxfId="4406" priority="10024" operator="greaterThan">
      <formula>1753</formula>
    </cfRule>
  </conditionalFormatting>
  <conditionalFormatting sqref="H1207">
    <cfRule type="cellIs" dxfId="4405" priority="9994" operator="equal">
      <formula>"x"</formula>
    </cfRule>
  </conditionalFormatting>
  <conditionalFormatting sqref="H1207">
    <cfRule type="cellIs" dxfId="4404" priority="9992" operator="equal">
      <formula>"x"</formula>
    </cfRule>
    <cfRule type="cellIs" dxfId="4403" priority="9993" operator="greaterThan">
      <formula>1753</formula>
    </cfRule>
  </conditionalFormatting>
  <conditionalFormatting sqref="H1208:H1209">
    <cfRule type="cellIs" dxfId="4402" priority="9969" operator="equal">
      <formula>"x"</formula>
    </cfRule>
  </conditionalFormatting>
  <conditionalFormatting sqref="H1208:H1209">
    <cfRule type="cellIs" dxfId="4401" priority="9967" operator="equal">
      <formula>"x"</formula>
    </cfRule>
    <cfRule type="cellIs" dxfId="4400" priority="9968" operator="greaterThan">
      <formula>1753</formula>
    </cfRule>
  </conditionalFormatting>
  <conditionalFormatting sqref="H1210">
    <cfRule type="cellIs" dxfId="4399" priority="9944" operator="equal">
      <formula>"x"</formula>
    </cfRule>
  </conditionalFormatting>
  <conditionalFormatting sqref="H1210">
    <cfRule type="cellIs" dxfId="4398" priority="9942" operator="equal">
      <formula>"x"</formula>
    </cfRule>
    <cfRule type="cellIs" dxfId="4397" priority="9943" operator="greaterThan">
      <formula>1753</formula>
    </cfRule>
  </conditionalFormatting>
  <conditionalFormatting sqref="H1204">
    <cfRule type="cellIs" dxfId="4396" priority="9920" operator="equal">
      <formula>"x"</formula>
    </cfRule>
  </conditionalFormatting>
  <conditionalFormatting sqref="H1204">
    <cfRule type="cellIs" dxfId="4395" priority="9918" operator="equal">
      <formula>"x"</formula>
    </cfRule>
    <cfRule type="cellIs" dxfId="4394" priority="9919" operator="greaterThan">
      <formula>1753</formula>
    </cfRule>
  </conditionalFormatting>
  <conditionalFormatting sqref="H210:H214">
    <cfRule type="cellIs" dxfId="4393" priority="9895" operator="equal">
      <formula>"x"</formula>
    </cfRule>
  </conditionalFormatting>
  <conditionalFormatting sqref="H210:H214">
    <cfRule type="cellIs" dxfId="4392" priority="9893" operator="equal">
      <formula>"x"</formula>
    </cfRule>
    <cfRule type="cellIs" dxfId="4391" priority="9894" operator="greaterThan">
      <formula>1753</formula>
    </cfRule>
  </conditionalFormatting>
  <conditionalFormatting sqref="H216:H220">
    <cfRule type="cellIs" dxfId="4390" priority="9869" operator="equal">
      <formula>"x"</formula>
    </cfRule>
  </conditionalFormatting>
  <conditionalFormatting sqref="H216:H220">
    <cfRule type="cellIs" dxfId="4389" priority="9867" operator="equal">
      <formula>"x"</formula>
    </cfRule>
    <cfRule type="cellIs" dxfId="4388" priority="9868" operator="greaterThan">
      <formula>1753</formula>
    </cfRule>
  </conditionalFormatting>
  <conditionalFormatting sqref="H222:H226">
    <cfRule type="cellIs" dxfId="4387" priority="9843" operator="equal">
      <formula>"x"</formula>
    </cfRule>
  </conditionalFormatting>
  <conditionalFormatting sqref="H222:H226">
    <cfRule type="cellIs" dxfId="4386" priority="9841" operator="equal">
      <formula>"x"</formula>
    </cfRule>
    <cfRule type="cellIs" dxfId="4385" priority="9842" operator="greaterThan">
      <formula>1753</formula>
    </cfRule>
  </conditionalFormatting>
  <conditionalFormatting sqref="H229:H233">
    <cfRule type="cellIs" dxfId="4384" priority="9817" operator="equal">
      <formula>"x"</formula>
    </cfRule>
  </conditionalFormatting>
  <conditionalFormatting sqref="H229:H233">
    <cfRule type="cellIs" dxfId="4383" priority="9815" operator="equal">
      <formula>"x"</formula>
    </cfRule>
    <cfRule type="cellIs" dxfId="4382" priority="9816" operator="greaterThan">
      <formula>1753</formula>
    </cfRule>
  </conditionalFormatting>
  <conditionalFormatting sqref="H236:H240">
    <cfRule type="cellIs" dxfId="4381" priority="9791" operator="equal">
      <formula>"x"</formula>
    </cfRule>
  </conditionalFormatting>
  <conditionalFormatting sqref="H236:H240">
    <cfRule type="cellIs" dxfId="4380" priority="9789" operator="equal">
      <formula>"x"</formula>
    </cfRule>
    <cfRule type="cellIs" dxfId="4379" priority="9790" operator="greaterThan">
      <formula>1753</formula>
    </cfRule>
  </conditionalFormatting>
  <conditionalFormatting sqref="H242:H246">
    <cfRule type="cellIs" dxfId="4378" priority="9765" operator="equal">
      <formula>"x"</formula>
    </cfRule>
  </conditionalFormatting>
  <conditionalFormatting sqref="H242:H246">
    <cfRule type="cellIs" dxfId="4377" priority="9763" operator="equal">
      <formula>"x"</formula>
    </cfRule>
    <cfRule type="cellIs" dxfId="4376" priority="9764" operator="greaterThan">
      <formula>1753</formula>
    </cfRule>
  </conditionalFormatting>
  <conditionalFormatting sqref="H250:H254">
    <cfRule type="cellIs" dxfId="4375" priority="9739" operator="equal">
      <formula>"x"</formula>
    </cfRule>
  </conditionalFormatting>
  <conditionalFormatting sqref="H250:H254">
    <cfRule type="cellIs" dxfId="4374" priority="9737" operator="equal">
      <formula>"x"</formula>
    </cfRule>
    <cfRule type="cellIs" dxfId="4373" priority="9738" operator="greaterThan">
      <formula>1753</formula>
    </cfRule>
  </conditionalFormatting>
  <conditionalFormatting sqref="H256:H260">
    <cfRule type="cellIs" dxfId="4372" priority="9713" operator="equal">
      <formula>"x"</formula>
    </cfRule>
  </conditionalFormatting>
  <conditionalFormatting sqref="H256:H260">
    <cfRule type="cellIs" dxfId="4371" priority="9711" operator="equal">
      <formula>"x"</formula>
    </cfRule>
    <cfRule type="cellIs" dxfId="4370" priority="9712" operator="greaterThan">
      <formula>1753</formula>
    </cfRule>
  </conditionalFormatting>
  <conditionalFormatting sqref="H262:H266">
    <cfRule type="cellIs" dxfId="4369" priority="9687" operator="equal">
      <formula>"x"</formula>
    </cfRule>
  </conditionalFormatting>
  <conditionalFormatting sqref="H262:H266">
    <cfRule type="cellIs" dxfId="4368" priority="9685" operator="equal">
      <formula>"x"</formula>
    </cfRule>
    <cfRule type="cellIs" dxfId="4367" priority="9686" operator="greaterThan">
      <formula>1753</formula>
    </cfRule>
  </conditionalFormatting>
  <conditionalFormatting sqref="H268:H272">
    <cfRule type="cellIs" dxfId="4366" priority="9661" operator="equal">
      <formula>"x"</formula>
    </cfRule>
  </conditionalFormatting>
  <conditionalFormatting sqref="H268:H272">
    <cfRule type="cellIs" dxfId="4365" priority="9659" operator="equal">
      <formula>"x"</formula>
    </cfRule>
    <cfRule type="cellIs" dxfId="4364" priority="9660" operator="greaterThan">
      <formula>1753</formula>
    </cfRule>
  </conditionalFormatting>
  <conditionalFormatting sqref="H275:H279">
    <cfRule type="cellIs" dxfId="4363" priority="9635" operator="equal">
      <formula>"x"</formula>
    </cfRule>
  </conditionalFormatting>
  <conditionalFormatting sqref="H275:H279">
    <cfRule type="cellIs" dxfId="4362" priority="9633" operator="equal">
      <formula>"x"</formula>
    </cfRule>
    <cfRule type="cellIs" dxfId="4361" priority="9634" operator="greaterThan">
      <formula>1753</formula>
    </cfRule>
  </conditionalFormatting>
  <conditionalFormatting sqref="H281:H285">
    <cfRule type="cellIs" dxfId="4360" priority="9609" operator="equal">
      <formula>"x"</formula>
    </cfRule>
  </conditionalFormatting>
  <conditionalFormatting sqref="H281:H285">
    <cfRule type="cellIs" dxfId="4359" priority="9607" operator="equal">
      <formula>"x"</formula>
    </cfRule>
    <cfRule type="cellIs" dxfId="4358" priority="9608" operator="greaterThan">
      <formula>1753</formula>
    </cfRule>
  </conditionalFormatting>
  <conditionalFormatting sqref="H287:H291">
    <cfRule type="cellIs" dxfId="4357" priority="9583" operator="equal">
      <formula>"x"</formula>
    </cfRule>
  </conditionalFormatting>
  <conditionalFormatting sqref="H287:H291">
    <cfRule type="cellIs" dxfId="4356" priority="9581" operator="equal">
      <formula>"x"</formula>
    </cfRule>
    <cfRule type="cellIs" dxfId="4355" priority="9582" operator="greaterThan">
      <formula>1753</formula>
    </cfRule>
  </conditionalFormatting>
  <conditionalFormatting sqref="H293:H297">
    <cfRule type="cellIs" dxfId="4354" priority="9557" operator="equal">
      <formula>"x"</formula>
    </cfRule>
  </conditionalFormatting>
  <conditionalFormatting sqref="H293:H297">
    <cfRule type="cellIs" dxfId="4353" priority="9555" operator="equal">
      <formula>"x"</formula>
    </cfRule>
    <cfRule type="cellIs" dxfId="4352" priority="9556" operator="greaterThan">
      <formula>1753</formula>
    </cfRule>
  </conditionalFormatting>
  <conditionalFormatting sqref="H299:H303">
    <cfRule type="cellIs" dxfId="4351" priority="9531" operator="equal">
      <formula>"x"</formula>
    </cfRule>
  </conditionalFormatting>
  <conditionalFormatting sqref="H299:H303">
    <cfRule type="cellIs" dxfId="4350" priority="9529" operator="equal">
      <formula>"x"</formula>
    </cfRule>
    <cfRule type="cellIs" dxfId="4349" priority="9530" operator="greaterThan">
      <formula>1753</formula>
    </cfRule>
  </conditionalFormatting>
  <conditionalFormatting sqref="H305:H309">
    <cfRule type="cellIs" dxfId="4348" priority="9505" operator="equal">
      <formula>"x"</formula>
    </cfRule>
  </conditionalFormatting>
  <conditionalFormatting sqref="H305:H309">
    <cfRule type="cellIs" dxfId="4347" priority="9503" operator="equal">
      <formula>"x"</formula>
    </cfRule>
    <cfRule type="cellIs" dxfId="4346" priority="9504" operator="greaterThan">
      <formula>1753</formula>
    </cfRule>
  </conditionalFormatting>
  <conditionalFormatting sqref="H312:H316">
    <cfRule type="cellIs" dxfId="4345" priority="9479" operator="equal">
      <formula>"x"</formula>
    </cfRule>
  </conditionalFormatting>
  <conditionalFormatting sqref="H312:H316">
    <cfRule type="cellIs" dxfId="4344" priority="9477" operator="equal">
      <formula>"x"</formula>
    </cfRule>
    <cfRule type="cellIs" dxfId="4343" priority="9478" operator="greaterThan">
      <formula>1753</formula>
    </cfRule>
  </conditionalFormatting>
  <conditionalFormatting sqref="H318:H322">
    <cfRule type="cellIs" dxfId="4342" priority="9453" operator="equal">
      <formula>"x"</formula>
    </cfRule>
  </conditionalFormatting>
  <conditionalFormatting sqref="H318:H322">
    <cfRule type="cellIs" dxfId="4341" priority="9451" operator="equal">
      <formula>"x"</formula>
    </cfRule>
    <cfRule type="cellIs" dxfId="4340" priority="9452" operator="greaterThan">
      <formula>1753</formula>
    </cfRule>
  </conditionalFormatting>
  <conditionalFormatting sqref="H324:H328">
    <cfRule type="cellIs" dxfId="4339" priority="9427" operator="equal">
      <formula>"x"</formula>
    </cfRule>
  </conditionalFormatting>
  <conditionalFormatting sqref="H324:H328">
    <cfRule type="cellIs" dxfId="4338" priority="9425" operator="equal">
      <formula>"x"</formula>
    </cfRule>
    <cfRule type="cellIs" dxfId="4337" priority="9426" operator="greaterThan">
      <formula>1753</formula>
    </cfRule>
  </conditionalFormatting>
  <conditionalFormatting sqref="H330:H334">
    <cfRule type="cellIs" dxfId="4336" priority="9401" operator="equal">
      <formula>"x"</formula>
    </cfRule>
  </conditionalFormatting>
  <conditionalFormatting sqref="H330:H334">
    <cfRule type="cellIs" dxfId="4335" priority="9399" operator="equal">
      <formula>"x"</formula>
    </cfRule>
    <cfRule type="cellIs" dxfId="4334" priority="9400" operator="greaterThan">
      <formula>1753</formula>
    </cfRule>
  </conditionalFormatting>
  <conditionalFormatting sqref="H336:H340">
    <cfRule type="cellIs" dxfId="4333" priority="9375" operator="equal">
      <formula>"x"</formula>
    </cfRule>
  </conditionalFormatting>
  <conditionalFormatting sqref="H336:H340">
    <cfRule type="cellIs" dxfId="4332" priority="9373" operator="equal">
      <formula>"x"</formula>
    </cfRule>
    <cfRule type="cellIs" dxfId="4331" priority="9374" operator="greaterThan">
      <formula>1753</formula>
    </cfRule>
  </conditionalFormatting>
  <conditionalFormatting sqref="H342:H346">
    <cfRule type="cellIs" dxfId="4330" priority="9349" operator="equal">
      <formula>"x"</formula>
    </cfRule>
  </conditionalFormatting>
  <conditionalFormatting sqref="H342:H346">
    <cfRule type="cellIs" dxfId="4329" priority="9347" operator="equal">
      <formula>"x"</formula>
    </cfRule>
    <cfRule type="cellIs" dxfId="4328" priority="9348" operator="greaterThan">
      <formula>1753</formula>
    </cfRule>
  </conditionalFormatting>
  <conditionalFormatting sqref="H348:H352">
    <cfRule type="cellIs" dxfId="4327" priority="9323" operator="equal">
      <formula>"x"</formula>
    </cfRule>
  </conditionalFormatting>
  <conditionalFormatting sqref="H348:H352">
    <cfRule type="cellIs" dxfId="4326" priority="9321" operator="equal">
      <formula>"x"</formula>
    </cfRule>
    <cfRule type="cellIs" dxfId="4325" priority="9322" operator="greaterThan">
      <formula>1753</formula>
    </cfRule>
  </conditionalFormatting>
  <conditionalFormatting sqref="H354:H358">
    <cfRule type="cellIs" dxfId="4324" priority="9297" operator="equal">
      <formula>"x"</formula>
    </cfRule>
  </conditionalFormatting>
  <conditionalFormatting sqref="H354:H358">
    <cfRule type="cellIs" dxfId="4323" priority="9295" operator="equal">
      <formula>"x"</formula>
    </cfRule>
    <cfRule type="cellIs" dxfId="4322" priority="9296" operator="greaterThan">
      <formula>1753</formula>
    </cfRule>
  </conditionalFormatting>
  <conditionalFormatting sqref="H360:H364">
    <cfRule type="cellIs" dxfId="4321" priority="9271" operator="equal">
      <formula>"x"</formula>
    </cfRule>
  </conditionalFormatting>
  <conditionalFormatting sqref="H360:H364">
    <cfRule type="cellIs" dxfId="4320" priority="9269" operator="equal">
      <formula>"x"</formula>
    </cfRule>
    <cfRule type="cellIs" dxfId="4319" priority="9270" operator="greaterThan">
      <formula>1753</formula>
    </cfRule>
  </conditionalFormatting>
  <conditionalFormatting sqref="H367:H371">
    <cfRule type="cellIs" dxfId="4318" priority="9245" operator="equal">
      <formula>"x"</formula>
    </cfRule>
  </conditionalFormatting>
  <conditionalFormatting sqref="H367:H371">
    <cfRule type="cellIs" dxfId="4317" priority="9243" operator="equal">
      <formula>"x"</formula>
    </cfRule>
    <cfRule type="cellIs" dxfId="4316" priority="9244" operator="greaterThan">
      <formula>1753</formula>
    </cfRule>
  </conditionalFormatting>
  <conditionalFormatting sqref="H374:H378">
    <cfRule type="cellIs" dxfId="4315" priority="9219" operator="equal">
      <formula>"x"</formula>
    </cfRule>
  </conditionalFormatting>
  <conditionalFormatting sqref="H374:H378">
    <cfRule type="cellIs" dxfId="4314" priority="9217" operator="equal">
      <formula>"x"</formula>
    </cfRule>
    <cfRule type="cellIs" dxfId="4313" priority="9218" operator="greaterThan">
      <formula>1753</formula>
    </cfRule>
  </conditionalFormatting>
  <conditionalFormatting sqref="H380:H384">
    <cfRule type="cellIs" dxfId="4312" priority="9193" operator="equal">
      <formula>"x"</formula>
    </cfRule>
  </conditionalFormatting>
  <conditionalFormatting sqref="H380:H384">
    <cfRule type="cellIs" dxfId="4311" priority="9191" operator="equal">
      <formula>"x"</formula>
    </cfRule>
    <cfRule type="cellIs" dxfId="4310" priority="9192" operator="greaterThan">
      <formula>1753</formula>
    </cfRule>
  </conditionalFormatting>
  <conditionalFormatting sqref="H386:H390">
    <cfRule type="cellIs" dxfId="4309" priority="9167" operator="equal">
      <formula>"x"</formula>
    </cfRule>
  </conditionalFormatting>
  <conditionalFormatting sqref="H386:H390">
    <cfRule type="cellIs" dxfId="4308" priority="9165" operator="equal">
      <formula>"x"</formula>
    </cfRule>
    <cfRule type="cellIs" dxfId="4307" priority="9166" operator="greaterThan">
      <formula>1753</formula>
    </cfRule>
  </conditionalFormatting>
  <conditionalFormatting sqref="H392:H396">
    <cfRule type="cellIs" dxfId="4306" priority="9141" operator="equal">
      <formula>"x"</formula>
    </cfRule>
  </conditionalFormatting>
  <conditionalFormatting sqref="H392:H396">
    <cfRule type="cellIs" dxfId="4305" priority="9139" operator="equal">
      <formula>"x"</formula>
    </cfRule>
    <cfRule type="cellIs" dxfId="4304" priority="9140" operator="greaterThan">
      <formula>1753</formula>
    </cfRule>
  </conditionalFormatting>
  <conditionalFormatting sqref="H398:H402">
    <cfRule type="cellIs" dxfId="4303" priority="9115" operator="equal">
      <formula>"x"</formula>
    </cfRule>
  </conditionalFormatting>
  <conditionalFormatting sqref="H398:H402">
    <cfRule type="cellIs" dxfId="4302" priority="9113" operator="equal">
      <formula>"x"</formula>
    </cfRule>
    <cfRule type="cellIs" dxfId="4301" priority="9114" operator="greaterThan">
      <formula>1753</formula>
    </cfRule>
  </conditionalFormatting>
  <conditionalFormatting sqref="H404:H408">
    <cfRule type="cellIs" dxfId="4300" priority="9089" operator="equal">
      <formula>"x"</formula>
    </cfRule>
  </conditionalFormatting>
  <conditionalFormatting sqref="H404:H408">
    <cfRule type="cellIs" dxfId="4299" priority="9087" operator="equal">
      <formula>"x"</formula>
    </cfRule>
    <cfRule type="cellIs" dxfId="4298" priority="9088" operator="greaterThan">
      <formula>1753</formula>
    </cfRule>
  </conditionalFormatting>
  <conditionalFormatting sqref="H412:H416">
    <cfRule type="cellIs" dxfId="4297" priority="9063" operator="equal">
      <formula>"x"</formula>
    </cfRule>
  </conditionalFormatting>
  <conditionalFormatting sqref="H412:H416">
    <cfRule type="cellIs" dxfId="4296" priority="9061" operator="equal">
      <formula>"x"</formula>
    </cfRule>
    <cfRule type="cellIs" dxfId="4295" priority="9062" operator="greaterThan">
      <formula>1753</formula>
    </cfRule>
  </conditionalFormatting>
  <conditionalFormatting sqref="H418:H422">
    <cfRule type="cellIs" dxfId="4294" priority="9037" operator="equal">
      <formula>"x"</formula>
    </cfRule>
  </conditionalFormatting>
  <conditionalFormatting sqref="H418:H422">
    <cfRule type="cellIs" dxfId="4293" priority="9035" operator="equal">
      <formula>"x"</formula>
    </cfRule>
    <cfRule type="cellIs" dxfId="4292" priority="9036" operator="greaterThan">
      <formula>1753</formula>
    </cfRule>
  </conditionalFormatting>
  <conditionalFormatting sqref="H424:H428">
    <cfRule type="cellIs" dxfId="4291" priority="9011" operator="equal">
      <formula>"x"</formula>
    </cfRule>
  </conditionalFormatting>
  <conditionalFormatting sqref="H424:H428">
    <cfRule type="cellIs" dxfId="4290" priority="9009" operator="equal">
      <formula>"x"</formula>
    </cfRule>
    <cfRule type="cellIs" dxfId="4289" priority="9010" operator="greaterThan">
      <formula>1753</formula>
    </cfRule>
  </conditionalFormatting>
  <conditionalFormatting sqref="H430:H434">
    <cfRule type="cellIs" dxfId="4288" priority="8985" operator="equal">
      <formula>"x"</formula>
    </cfRule>
  </conditionalFormatting>
  <conditionalFormatting sqref="H430:H434">
    <cfRule type="cellIs" dxfId="4287" priority="8983" operator="equal">
      <formula>"x"</formula>
    </cfRule>
    <cfRule type="cellIs" dxfId="4286" priority="8984" operator="greaterThan">
      <formula>1753</formula>
    </cfRule>
  </conditionalFormatting>
  <conditionalFormatting sqref="H438:H442">
    <cfRule type="cellIs" dxfId="4285" priority="8959" operator="equal">
      <formula>"x"</formula>
    </cfRule>
  </conditionalFormatting>
  <conditionalFormatting sqref="H438:H442">
    <cfRule type="cellIs" dxfId="4284" priority="8957" operator="equal">
      <formula>"x"</formula>
    </cfRule>
    <cfRule type="cellIs" dxfId="4283" priority="8958" operator="greaterThan">
      <formula>1753</formula>
    </cfRule>
  </conditionalFormatting>
  <conditionalFormatting sqref="H444:H448">
    <cfRule type="cellIs" dxfId="4282" priority="8933" operator="equal">
      <formula>"x"</formula>
    </cfRule>
  </conditionalFormatting>
  <conditionalFormatting sqref="H444:H448">
    <cfRule type="cellIs" dxfId="4281" priority="8931" operator="equal">
      <formula>"x"</formula>
    </cfRule>
    <cfRule type="cellIs" dxfId="4280" priority="8932" operator="greaterThan">
      <formula>1753</formula>
    </cfRule>
  </conditionalFormatting>
  <conditionalFormatting sqref="H452:H456">
    <cfRule type="cellIs" dxfId="4279" priority="8907" operator="equal">
      <formula>"x"</formula>
    </cfRule>
  </conditionalFormatting>
  <conditionalFormatting sqref="H452:H456">
    <cfRule type="cellIs" dxfId="4278" priority="8905" operator="equal">
      <formula>"x"</formula>
    </cfRule>
    <cfRule type="cellIs" dxfId="4277" priority="8906" operator="greaterThan">
      <formula>1753</formula>
    </cfRule>
  </conditionalFormatting>
  <conditionalFormatting sqref="H461:H465">
    <cfRule type="cellIs" dxfId="4276" priority="8881" operator="equal">
      <formula>"x"</formula>
    </cfRule>
  </conditionalFormatting>
  <conditionalFormatting sqref="H461:H465">
    <cfRule type="cellIs" dxfId="4275" priority="8879" operator="equal">
      <formula>"x"</formula>
    </cfRule>
    <cfRule type="cellIs" dxfId="4274" priority="8880" operator="greaterThan">
      <formula>1753</formula>
    </cfRule>
  </conditionalFormatting>
  <conditionalFormatting sqref="H469:H473">
    <cfRule type="cellIs" dxfId="4273" priority="8855" operator="equal">
      <formula>"x"</formula>
    </cfRule>
  </conditionalFormatting>
  <conditionalFormatting sqref="H469:H473">
    <cfRule type="cellIs" dxfId="4272" priority="8853" operator="equal">
      <formula>"x"</formula>
    </cfRule>
    <cfRule type="cellIs" dxfId="4271" priority="8854" operator="greaterThan">
      <formula>1753</formula>
    </cfRule>
  </conditionalFormatting>
  <conditionalFormatting sqref="H476:H480">
    <cfRule type="cellIs" dxfId="4270" priority="8829" operator="equal">
      <formula>"x"</formula>
    </cfRule>
  </conditionalFormatting>
  <conditionalFormatting sqref="H476:H480">
    <cfRule type="cellIs" dxfId="4269" priority="8827" operator="equal">
      <formula>"x"</formula>
    </cfRule>
    <cfRule type="cellIs" dxfId="4268" priority="8828" operator="greaterThan">
      <formula>1753</formula>
    </cfRule>
  </conditionalFormatting>
  <conditionalFormatting sqref="H482:H486">
    <cfRule type="cellIs" dxfId="4267" priority="8803" operator="equal">
      <formula>"x"</formula>
    </cfRule>
  </conditionalFormatting>
  <conditionalFormatting sqref="H482:H486">
    <cfRule type="cellIs" dxfId="4266" priority="8801" operator="equal">
      <formula>"x"</formula>
    </cfRule>
    <cfRule type="cellIs" dxfId="4265" priority="8802" operator="greaterThan">
      <formula>1753</formula>
    </cfRule>
  </conditionalFormatting>
  <conditionalFormatting sqref="H488:H492">
    <cfRule type="cellIs" dxfId="4264" priority="8777" operator="equal">
      <formula>"x"</formula>
    </cfRule>
  </conditionalFormatting>
  <conditionalFormatting sqref="H488:H492">
    <cfRule type="cellIs" dxfId="4263" priority="8775" operator="equal">
      <formula>"x"</formula>
    </cfRule>
    <cfRule type="cellIs" dxfId="4262" priority="8776" operator="greaterThan">
      <formula>1753</formula>
    </cfRule>
  </conditionalFormatting>
  <conditionalFormatting sqref="H494:H498">
    <cfRule type="cellIs" dxfId="4261" priority="8751" operator="equal">
      <formula>"x"</formula>
    </cfRule>
  </conditionalFormatting>
  <conditionalFormatting sqref="H494:H498">
    <cfRule type="cellIs" dxfId="4260" priority="8749" operator="equal">
      <formula>"x"</formula>
    </cfRule>
    <cfRule type="cellIs" dxfId="4259" priority="8750" operator="greaterThan">
      <formula>1753</formula>
    </cfRule>
  </conditionalFormatting>
  <conditionalFormatting sqref="H500:H504">
    <cfRule type="cellIs" dxfId="4258" priority="8725" operator="equal">
      <formula>"x"</formula>
    </cfRule>
  </conditionalFormatting>
  <conditionalFormatting sqref="H500:H504">
    <cfRule type="cellIs" dxfId="4257" priority="8723" operator="equal">
      <formula>"x"</formula>
    </cfRule>
    <cfRule type="cellIs" dxfId="4256" priority="8724" operator="greaterThan">
      <formula>1753</formula>
    </cfRule>
  </conditionalFormatting>
  <conditionalFormatting sqref="H506:H510">
    <cfRule type="cellIs" dxfId="4255" priority="8699" operator="equal">
      <formula>"x"</formula>
    </cfRule>
  </conditionalFormatting>
  <conditionalFormatting sqref="H506:H510">
    <cfRule type="cellIs" dxfId="4254" priority="8697" operator="equal">
      <formula>"x"</formula>
    </cfRule>
    <cfRule type="cellIs" dxfId="4253" priority="8698" operator="greaterThan">
      <formula>1753</formula>
    </cfRule>
  </conditionalFormatting>
  <conditionalFormatting sqref="H512:H516">
    <cfRule type="cellIs" dxfId="4252" priority="8673" operator="equal">
      <formula>"x"</formula>
    </cfRule>
  </conditionalFormatting>
  <conditionalFormatting sqref="H512:H516">
    <cfRule type="cellIs" dxfId="4251" priority="8671" operator="equal">
      <formula>"x"</formula>
    </cfRule>
    <cfRule type="cellIs" dxfId="4250" priority="8672" operator="greaterThan">
      <formula>1753</formula>
    </cfRule>
  </conditionalFormatting>
  <conditionalFormatting sqref="H519:H523">
    <cfRule type="cellIs" dxfId="4249" priority="8647" operator="equal">
      <formula>"x"</formula>
    </cfRule>
  </conditionalFormatting>
  <conditionalFormatting sqref="H519:H523">
    <cfRule type="cellIs" dxfId="4248" priority="8645" operator="equal">
      <formula>"x"</formula>
    </cfRule>
    <cfRule type="cellIs" dxfId="4247" priority="8646" operator="greaterThan">
      <formula>1753</formula>
    </cfRule>
  </conditionalFormatting>
  <conditionalFormatting sqref="H526:H530">
    <cfRule type="cellIs" dxfId="4246" priority="8621" operator="equal">
      <formula>"x"</formula>
    </cfRule>
  </conditionalFormatting>
  <conditionalFormatting sqref="H526:H530">
    <cfRule type="cellIs" dxfId="4245" priority="8619" operator="equal">
      <formula>"x"</formula>
    </cfRule>
    <cfRule type="cellIs" dxfId="4244" priority="8620" operator="greaterThan">
      <formula>1753</formula>
    </cfRule>
  </conditionalFormatting>
  <conditionalFormatting sqref="H532:H536">
    <cfRule type="cellIs" dxfId="4243" priority="8595" operator="equal">
      <formula>"x"</formula>
    </cfRule>
  </conditionalFormatting>
  <conditionalFormatting sqref="H532:H536">
    <cfRule type="cellIs" dxfId="4242" priority="8593" operator="equal">
      <formula>"x"</formula>
    </cfRule>
    <cfRule type="cellIs" dxfId="4241" priority="8594" operator="greaterThan">
      <formula>1753</formula>
    </cfRule>
  </conditionalFormatting>
  <conditionalFormatting sqref="H549:H553">
    <cfRule type="cellIs" dxfId="4240" priority="8569" operator="equal">
      <formula>"x"</formula>
    </cfRule>
  </conditionalFormatting>
  <conditionalFormatting sqref="H549:H553">
    <cfRule type="cellIs" dxfId="4239" priority="8567" operator="equal">
      <formula>"x"</formula>
    </cfRule>
    <cfRule type="cellIs" dxfId="4238" priority="8568" operator="greaterThan">
      <formula>1753</formula>
    </cfRule>
  </conditionalFormatting>
  <conditionalFormatting sqref="H555:H559">
    <cfRule type="cellIs" dxfId="4237" priority="8543" operator="equal">
      <formula>"x"</formula>
    </cfRule>
  </conditionalFormatting>
  <conditionalFormatting sqref="H555:H559">
    <cfRule type="cellIs" dxfId="4236" priority="8541" operator="equal">
      <formula>"x"</formula>
    </cfRule>
    <cfRule type="cellIs" dxfId="4235" priority="8542" operator="greaterThan">
      <formula>1753</formula>
    </cfRule>
  </conditionalFormatting>
  <conditionalFormatting sqref="H561:H565">
    <cfRule type="cellIs" dxfId="4234" priority="8517" operator="equal">
      <formula>"x"</formula>
    </cfRule>
  </conditionalFormatting>
  <conditionalFormatting sqref="H561:H565">
    <cfRule type="cellIs" dxfId="4233" priority="8515" operator="equal">
      <formula>"x"</formula>
    </cfRule>
    <cfRule type="cellIs" dxfId="4232" priority="8516" operator="greaterThan">
      <formula>1753</formula>
    </cfRule>
  </conditionalFormatting>
  <conditionalFormatting sqref="H567:H571">
    <cfRule type="cellIs" dxfId="4231" priority="8491" operator="equal">
      <formula>"x"</formula>
    </cfRule>
  </conditionalFormatting>
  <conditionalFormatting sqref="H567:H571">
    <cfRule type="cellIs" dxfId="4230" priority="8489" operator="equal">
      <formula>"x"</formula>
    </cfRule>
    <cfRule type="cellIs" dxfId="4229" priority="8490" operator="greaterThan">
      <formula>1753</formula>
    </cfRule>
  </conditionalFormatting>
  <conditionalFormatting sqref="H574:H578">
    <cfRule type="cellIs" dxfId="4228" priority="8465" operator="equal">
      <formula>"x"</formula>
    </cfRule>
  </conditionalFormatting>
  <conditionalFormatting sqref="H574:H578">
    <cfRule type="cellIs" dxfId="4227" priority="8463" operator="equal">
      <formula>"x"</formula>
    </cfRule>
    <cfRule type="cellIs" dxfId="4226" priority="8464" operator="greaterThan">
      <formula>1753</formula>
    </cfRule>
  </conditionalFormatting>
  <conditionalFormatting sqref="H581:H585">
    <cfRule type="cellIs" dxfId="4225" priority="8439" operator="equal">
      <formula>"x"</formula>
    </cfRule>
  </conditionalFormatting>
  <conditionalFormatting sqref="H581:H585">
    <cfRule type="cellIs" dxfId="4224" priority="8437" operator="equal">
      <formula>"x"</formula>
    </cfRule>
    <cfRule type="cellIs" dxfId="4223" priority="8438" operator="greaterThan">
      <formula>1753</formula>
    </cfRule>
  </conditionalFormatting>
  <conditionalFormatting sqref="H587:H591">
    <cfRule type="cellIs" dxfId="4222" priority="8413" operator="equal">
      <formula>"x"</formula>
    </cfRule>
  </conditionalFormatting>
  <conditionalFormatting sqref="H587:H591">
    <cfRule type="cellIs" dxfId="4221" priority="8411" operator="equal">
      <formula>"x"</formula>
    </cfRule>
    <cfRule type="cellIs" dxfId="4220" priority="8412" operator="greaterThan">
      <formula>1753</formula>
    </cfRule>
  </conditionalFormatting>
  <conditionalFormatting sqref="H595:H599">
    <cfRule type="cellIs" dxfId="4219" priority="8387" operator="equal">
      <formula>"x"</formula>
    </cfRule>
  </conditionalFormatting>
  <conditionalFormatting sqref="H595:H599">
    <cfRule type="cellIs" dxfId="4218" priority="8385" operator="equal">
      <formula>"x"</formula>
    </cfRule>
    <cfRule type="cellIs" dxfId="4217" priority="8386" operator="greaterThan">
      <formula>1753</formula>
    </cfRule>
  </conditionalFormatting>
  <conditionalFormatting sqref="H601:H605">
    <cfRule type="cellIs" dxfId="4216" priority="8361" operator="equal">
      <formula>"x"</formula>
    </cfRule>
  </conditionalFormatting>
  <conditionalFormatting sqref="H601:H605">
    <cfRule type="cellIs" dxfId="4215" priority="8359" operator="equal">
      <formula>"x"</formula>
    </cfRule>
    <cfRule type="cellIs" dxfId="4214" priority="8360" operator="greaterThan">
      <formula>1753</formula>
    </cfRule>
  </conditionalFormatting>
  <conditionalFormatting sqref="H607:H611">
    <cfRule type="cellIs" dxfId="4213" priority="8335" operator="equal">
      <formula>"x"</formula>
    </cfRule>
  </conditionalFormatting>
  <conditionalFormatting sqref="H607:H611">
    <cfRule type="cellIs" dxfId="4212" priority="8333" operator="equal">
      <formula>"x"</formula>
    </cfRule>
    <cfRule type="cellIs" dxfId="4211" priority="8334" operator="greaterThan">
      <formula>1753</formula>
    </cfRule>
  </conditionalFormatting>
  <conditionalFormatting sqref="H613:H617">
    <cfRule type="cellIs" dxfId="4210" priority="8309" operator="equal">
      <formula>"x"</formula>
    </cfRule>
  </conditionalFormatting>
  <conditionalFormatting sqref="H613:H617">
    <cfRule type="cellIs" dxfId="4209" priority="8307" operator="equal">
      <formula>"x"</formula>
    </cfRule>
    <cfRule type="cellIs" dxfId="4208" priority="8308" operator="greaterThan">
      <formula>1753</formula>
    </cfRule>
  </conditionalFormatting>
  <conditionalFormatting sqref="H620:H624">
    <cfRule type="cellIs" dxfId="4207" priority="8283" operator="equal">
      <formula>"x"</formula>
    </cfRule>
  </conditionalFormatting>
  <conditionalFormatting sqref="H620:H624">
    <cfRule type="cellIs" dxfId="4206" priority="8281" operator="equal">
      <formula>"x"</formula>
    </cfRule>
    <cfRule type="cellIs" dxfId="4205" priority="8282" operator="greaterThan">
      <formula>1753</formula>
    </cfRule>
  </conditionalFormatting>
  <conditionalFormatting sqref="H626:H630">
    <cfRule type="cellIs" dxfId="4204" priority="8257" operator="equal">
      <formula>"x"</formula>
    </cfRule>
  </conditionalFormatting>
  <conditionalFormatting sqref="H626:H630">
    <cfRule type="cellIs" dxfId="4203" priority="8255" operator="equal">
      <formula>"x"</formula>
    </cfRule>
    <cfRule type="cellIs" dxfId="4202" priority="8256" operator="greaterThan">
      <formula>1753</formula>
    </cfRule>
  </conditionalFormatting>
  <conditionalFormatting sqref="H632:H636">
    <cfRule type="cellIs" dxfId="4201" priority="8231" operator="equal">
      <formula>"x"</formula>
    </cfRule>
  </conditionalFormatting>
  <conditionalFormatting sqref="H632:H636">
    <cfRule type="cellIs" dxfId="4200" priority="8229" operator="equal">
      <formula>"x"</formula>
    </cfRule>
    <cfRule type="cellIs" dxfId="4199" priority="8230" operator="greaterThan">
      <formula>1753</formula>
    </cfRule>
  </conditionalFormatting>
  <conditionalFormatting sqref="H638:H642">
    <cfRule type="cellIs" dxfId="4198" priority="8205" operator="equal">
      <formula>"x"</formula>
    </cfRule>
  </conditionalFormatting>
  <conditionalFormatting sqref="H638:H642">
    <cfRule type="cellIs" dxfId="4197" priority="8203" operator="equal">
      <formula>"x"</formula>
    </cfRule>
    <cfRule type="cellIs" dxfId="4196" priority="8204" operator="greaterThan">
      <formula>1753</formula>
    </cfRule>
  </conditionalFormatting>
  <conditionalFormatting sqref="H644:H648">
    <cfRule type="cellIs" dxfId="4195" priority="8179" operator="equal">
      <formula>"x"</formula>
    </cfRule>
  </conditionalFormatting>
  <conditionalFormatting sqref="H644:H648">
    <cfRule type="cellIs" dxfId="4194" priority="8177" operator="equal">
      <formula>"x"</formula>
    </cfRule>
    <cfRule type="cellIs" dxfId="4193" priority="8178" operator="greaterThan">
      <formula>1753</formula>
    </cfRule>
  </conditionalFormatting>
  <conditionalFormatting sqref="H650:H654">
    <cfRule type="cellIs" dxfId="4192" priority="8153" operator="equal">
      <formula>"x"</formula>
    </cfRule>
  </conditionalFormatting>
  <conditionalFormatting sqref="H650:H654">
    <cfRule type="cellIs" dxfId="4191" priority="8151" operator="equal">
      <formula>"x"</formula>
    </cfRule>
    <cfRule type="cellIs" dxfId="4190" priority="8152" operator="greaterThan">
      <formula>1753</formula>
    </cfRule>
  </conditionalFormatting>
  <conditionalFormatting sqref="H657:H661">
    <cfRule type="cellIs" dxfId="4189" priority="8127" operator="equal">
      <formula>"x"</formula>
    </cfRule>
  </conditionalFormatting>
  <conditionalFormatting sqref="H657:H661">
    <cfRule type="cellIs" dxfId="4188" priority="8125" operator="equal">
      <formula>"x"</formula>
    </cfRule>
    <cfRule type="cellIs" dxfId="4187" priority="8126" operator="greaterThan">
      <formula>1753</formula>
    </cfRule>
  </conditionalFormatting>
  <conditionalFormatting sqref="H663:H667">
    <cfRule type="cellIs" dxfId="4186" priority="8101" operator="equal">
      <formula>"x"</formula>
    </cfRule>
  </conditionalFormatting>
  <conditionalFormatting sqref="H663:H667">
    <cfRule type="cellIs" dxfId="4185" priority="8099" operator="equal">
      <formula>"x"</formula>
    </cfRule>
    <cfRule type="cellIs" dxfId="4184" priority="8100" operator="greaterThan">
      <formula>1753</formula>
    </cfRule>
  </conditionalFormatting>
  <conditionalFormatting sqref="H669:H673">
    <cfRule type="cellIs" dxfId="4183" priority="8075" operator="equal">
      <formula>"x"</formula>
    </cfRule>
  </conditionalFormatting>
  <conditionalFormatting sqref="H669:H673">
    <cfRule type="cellIs" dxfId="4182" priority="8073" operator="equal">
      <formula>"x"</formula>
    </cfRule>
    <cfRule type="cellIs" dxfId="4181" priority="8074" operator="greaterThan">
      <formula>1753</formula>
    </cfRule>
  </conditionalFormatting>
  <conditionalFormatting sqref="H675:H679">
    <cfRule type="cellIs" dxfId="4180" priority="8049" operator="equal">
      <formula>"x"</formula>
    </cfRule>
  </conditionalFormatting>
  <conditionalFormatting sqref="H675:H679">
    <cfRule type="cellIs" dxfId="4179" priority="8047" operator="equal">
      <formula>"x"</formula>
    </cfRule>
    <cfRule type="cellIs" dxfId="4178" priority="8048" operator="greaterThan">
      <formula>1753</formula>
    </cfRule>
  </conditionalFormatting>
  <conditionalFormatting sqref="H681:H685">
    <cfRule type="cellIs" dxfId="4177" priority="8023" operator="equal">
      <formula>"x"</formula>
    </cfRule>
  </conditionalFormatting>
  <conditionalFormatting sqref="H681:H685">
    <cfRule type="cellIs" dxfId="4176" priority="8021" operator="equal">
      <formula>"x"</formula>
    </cfRule>
    <cfRule type="cellIs" dxfId="4175" priority="8022" operator="greaterThan">
      <formula>1753</formula>
    </cfRule>
  </conditionalFormatting>
  <conditionalFormatting sqref="H687:H691">
    <cfRule type="cellIs" dxfId="4174" priority="7997" operator="equal">
      <formula>"x"</formula>
    </cfRule>
  </conditionalFormatting>
  <conditionalFormatting sqref="H687:H691">
    <cfRule type="cellIs" dxfId="4173" priority="7995" operator="equal">
      <formula>"x"</formula>
    </cfRule>
    <cfRule type="cellIs" dxfId="4172" priority="7996" operator="greaterThan">
      <formula>1753</formula>
    </cfRule>
  </conditionalFormatting>
  <conditionalFormatting sqref="H693:H697">
    <cfRule type="cellIs" dxfId="4171" priority="7971" operator="equal">
      <formula>"x"</formula>
    </cfRule>
  </conditionalFormatting>
  <conditionalFormatting sqref="H693:H697">
    <cfRule type="cellIs" dxfId="4170" priority="7969" operator="equal">
      <formula>"x"</formula>
    </cfRule>
    <cfRule type="cellIs" dxfId="4169" priority="7970" operator="greaterThan">
      <formula>1753</formula>
    </cfRule>
  </conditionalFormatting>
  <conditionalFormatting sqref="H699:H703">
    <cfRule type="cellIs" dxfId="4168" priority="7945" operator="equal">
      <formula>"x"</formula>
    </cfRule>
  </conditionalFormatting>
  <conditionalFormatting sqref="H699:H703">
    <cfRule type="cellIs" dxfId="4167" priority="7943" operator="equal">
      <formula>"x"</formula>
    </cfRule>
    <cfRule type="cellIs" dxfId="4166" priority="7944" operator="greaterThan">
      <formula>1753</formula>
    </cfRule>
  </conditionalFormatting>
  <conditionalFormatting sqref="H705:H709">
    <cfRule type="cellIs" dxfId="4165" priority="7919" operator="equal">
      <formula>"x"</formula>
    </cfRule>
  </conditionalFormatting>
  <conditionalFormatting sqref="H705:H709">
    <cfRule type="cellIs" dxfId="4164" priority="7917" operator="equal">
      <formula>"x"</formula>
    </cfRule>
    <cfRule type="cellIs" dxfId="4163" priority="7918" operator="greaterThan">
      <formula>1753</formula>
    </cfRule>
  </conditionalFormatting>
  <conditionalFormatting sqref="H712:H716">
    <cfRule type="cellIs" dxfId="4162" priority="7893" operator="equal">
      <formula>"x"</formula>
    </cfRule>
  </conditionalFormatting>
  <conditionalFormatting sqref="H712:H716">
    <cfRule type="cellIs" dxfId="4161" priority="7891" operator="equal">
      <formula>"x"</formula>
    </cfRule>
    <cfRule type="cellIs" dxfId="4160" priority="7892" operator="greaterThan">
      <formula>1753</formula>
    </cfRule>
  </conditionalFormatting>
  <conditionalFormatting sqref="H719:H723">
    <cfRule type="cellIs" dxfId="4159" priority="7867" operator="equal">
      <formula>"x"</formula>
    </cfRule>
  </conditionalFormatting>
  <conditionalFormatting sqref="H719:H723">
    <cfRule type="cellIs" dxfId="4158" priority="7865" operator="equal">
      <formula>"x"</formula>
    </cfRule>
    <cfRule type="cellIs" dxfId="4157" priority="7866" operator="greaterThan">
      <formula>1753</formula>
    </cfRule>
  </conditionalFormatting>
  <conditionalFormatting sqref="H725:H729">
    <cfRule type="cellIs" dxfId="4156" priority="7841" operator="equal">
      <formula>"x"</formula>
    </cfRule>
  </conditionalFormatting>
  <conditionalFormatting sqref="H725:H729">
    <cfRule type="cellIs" dxfId="4155" priority="7839" operator="equal">
      <formula>"x"</formula>
    </cfRule>
    <cfRule type="cellIs" dxfId="4154" priority="7840" operator="greaterThan">
      <formula>1753</formula>
    </cfRule>
  </conditionalFormatting>
  <conditionalFormatting sqref="H731:H735">
    <cfRule type="cellIs" dxfId="4153" priority="7815" operator="equal">
      <formula>"x"</formula>
    </cfRule>
  </conditionalFormatting>
  <conditionalFormatting sqref="H731:H735">
    <cfRule type="cellIs" dxfId="4152" priority="7813" operator="equal">
      <formula>"x"</formula>
    </cfRule>
    <cfRule type="cellIs" dxfId="4151" priority="7814" operator="greaterThan">
      <formula>1753</formula>
    </cfRule>
  </conditionalFormatting>
  <conditionalFormatting sqref="H737:H741">
    <cfRule type="cellIs" dxfId="4150" priority="7789" operator="equal">
      <formula>"x"</formula>
    </cfRule>
  </conditionalFormatting>
  <conditionalFormatting sqref="H737:H741">
    <cfRule type="cellIs" dxfId="4149" priority="7787" operator="equal">
      <formula>"x"</formula>
    </cfRule>
    <cfRule type="cellIs" dxfId="4148" priority="7788" operator="greaterThan">
      <formula>1753</formula>
    </cfRule>
  </conditionalFormatting>
  <conditionalFormatting sqref="H743:H747">
    <cfRule type="cellIs" dxfId="4147" priority="7763" operator="equal">
      <formula>"x"</formula>
    </cfRule>
  </conditionalFormatting>
  <conditionalFormatting sqref="H743:H747">
    <cfRule type="cellIs" dxfId="4146" priority="7761" operator="equal">
      <formula>"x"</formula>
    </cfRule>
    <cfRule type="cellIs" dxfId="4145" priority="7762" operator="greaterThan">
      <formula>1753</formula>
    </cfRule>
  </conditionalFormatting>
  <conditionalFormatting sqref="H749:H753">
    <cfRule type="cellIs" dxfId="4144" priority="7737" operator="equal">
      <formula>"x"</formula>
    </cfRule>
  </conditionalFormatting>
  <conditionalFormatting sqref="H749:H753">
    <cfRule type="cellIs" dxfId="4143" priority="7735" operator="equal">
      <formula>"x"</formula>
    </cfRule>
    <cfRule type="cellIs" dxfId="4142" priority="7736" operator="greaterThan">
      <formula>1753</formula>
    </cfRule>
  </conditionalFormatting>
  <conditionalFormatting sqref="H755:H759">
    <cfRule type="cellIs" dxfId="4141" priority="7711" operator="equal">
      <formula>"x"</formula>
    </cfRule>
  </conditionalFormatting>
  <conditionalFormatting sqref="H755:H759">
    <cfRule type="cellIs" dxfId="4140" priority="7709" operator="equal">
      <formula>"x"</formula>
    </cfRule>
    <cfRule type="cellIs" dxfId="4139" priority="7710" operator="greaterThan">
      <formula>1753</formula>
    </cfRule>
  </conditionalFormatting>
  <conditionalFormatting sqref="H763:H767">
    <cfRule type="cellIs" dxfId="4138" priority="7685" operator="equal">
      <formula>"x"</formula>
    </cfRule>
  </conditionalFormatting>
  <conditionalFormatting sqref="H763:H767">
    <cfRule type="cellIs" dxfId="4137" priority="7683" operator="equal">
      <formula>"x"</formula>
    </cfRule>
    <cfRule type="cellIs" dxfId="4136" priority="7684" operator="greaterThan">
      <formula>1753</formula>
    </cfRule>
  </conditionalFormatting>
  <conditionalFormatting sqref="H770:H774">
    <cfRule type="cellIs" dxfId="4135" priority="7659" operator="equal">
      <formula>"x"</formula>
    </cfRule>
  </conditionalFormatting>
  <conditionalFormatting sqref="H770:H774">
    <cfRule type="cellIs" dxfId="4134" priority="7657" operator="equal">
      <formula>"x"</formula>
    </cfRule>
    <cfRule type="cellIs" dxfId="4133" priority="7658" operator="greaterThan">
      <formula>1753</formula>
    </cfRule>
  </conditionalFormatting>
  <conditionalFormatting sqref="H776:H780">
    <cfRule type="cellIs" dxfId="4132" priority="7633" operator="equal">
      <formula>"x"</formula>
    </cfRule>
  </conditionalFormatting>
  <conditionalFormatting sqref="H776:H780">
    <cfRule type="cellIs" dxfId="4131" priority="7631" operator="equal">
      <formula>"x"</formula>
    </cfRule>
    <cfRule type="cellIs" dxfId="4130" priority="7632" operator="greaterThan">
      <formula>1753</formula>
    </cfRule>
  </conditionalFormatting>
  <conditionalFormatting sqref="H782:H786">
    <cfRule type="cellIs" dxfId="4129" priority="7607" operator="equal">
      <formula>"x"</formula>
    </cfRule>
  </conditionalFormatting>
  <conditionalFormatting sqref="H782:H786">
    <cfRule type="cellIs" dxfId="4128" priority="7605" operator="equal">
      <formula>"x"</formula>
    </cfRule>
    <cfRule type="cellIs" dxfId="4127" priority="7606" operator="greaterThan">
      <formula>1753</formula>
    </cfRule>
  </conditionalFormatting>
  <conditionalFormatting sqref="H788:H792">
    <cfRule type="cellIs" dxfId="4126" priority="7581" operator="equal">
      <formula>"x"</formula>
    </cfRule>
  </conditionalFormatting>
  <conditionalFormatting sqref="H788:H792">
    <cfRule type="cellIs" dxfId="4125" priority="7579" operator="equal">
      <formula>"x"</formula>
    </cfRule>
    <cfRule type="cellIs" dxfId="4124" priority="7580" operator="greaterThan">
      <formula>1753</formula>
    </cfRule>
  </conditionalFormatting>
  <conditionalFormatting sqref="H796:H800">
    <cfRule type="cellIs" dxfId="4123" priority="7555" operator="equal">
      <formula>"x"</formula>
    </cfRule>
  </conditionalFormatting>
  <conditionalFormatting sqref="H796:H800">
    <cfRule type="cellIs" dxfId="4122" priority="7553" operator="equal">
      <formula>"x"</formula>
    </cfRule>
    <cfRule type="cellIs" dxfId="4121" priority="7554" operator="greaterThan">
      <formula>1753</formula>
    </cfRule>
  </conditionalFormatting>
  <conditionalFormatting sqref="H804:H808">
    <cfRule type="cellIs" dxfId="4120" priority="7529" operator="equal">
      <formula>"x"</formula>
    </cfRule>
  </conditionalFormatting>
  <conditionalFormatting sqref="H804:H808">
    <cfRule type="cellIs" dxfId="4119" priority="7527" operator="equal">
      <formula>"x"</formula>
    </cfRule>
    <cfRule type="cellIs" dxfId="4118" priority="7528" operator="greaterThan">
      <formula>1753</formula>
    </cfRule>
  </conditionalFormatting>
  <conditionalFormatting sqref="H810:H814">
    <cfRule type="cellIs" dxfId="4117" priority="7503" operator="equal">
      <formula>"x"</formula>
    </cfRule>
  </conditionalFormatting>
  <conditionalFormatting sqref="H810:H814">
    <cfRule type="cellIs" dxfId="4116" priority="7501" operator="equal">
      <formula>"x"</formula>
    </cfRule>
    <cfRule type="cellIs" dxfId="4115" priority="7502" operator="greaterThan">
      <formula>1753</formula>
    </cfRule>
  </conditionalFormatting>
  <conditionalFormatting sqref="H817:H821">
    <cfRule type="cellIs" dxfId="4114" priority="7477" operator="equal">
      <formula>"x"</formula>
    </cfRule>
  </conditionalFormatting>
  <conditionalFormatting sqref="H817:H821">
    <cfRule type="cellIs" dxfId="4113" priority="7475" operator="equal">
      <formula>"x"</formula>
    </cfRule>
    <cfRule type="cellIs" dxfId="4112" priority="7476" operator="greaterThan">
      <formula>1753</formula>
    </cfRule>
  </conditionalFormatting>
  <conditionalFormatting sqref="H823:H827">
    <cfRule type="cellIs" dxfId="4111" priority="7451" operator="equal">
      <formula>"x"</formula>
    </cfRule>
  </conditionalFormatting>
  <conditionalFormatting sqref="H823:H827">
    <cfRule type="cellIs" dxfId="4110" priority="7449" operator="equal">
      <formula>"x"</formula>
    </cfRule>
    <cfRule type="cellIs" dxfId="4109" priority="7450" operator="greaterThan">
      <formula>1753</formula>
    </cfRule>
  </conditionalFormatting>
  <conditionalFormatting sqref="H830:H834">
    <cfRule type="cellIs" dxfId="4108" priority="7425" operator="equal">
      <formula>"x"</formula>
    </cfRule>
  </conditionalFormatting>
  <conditionalFormatting sqref="H830:H834">
    <cfRule type="cellIs" dxfId="4107" priority="7423" operator="equal">
      <formula>"x"</formula>
    </cfRule>
    <cfRule type="cellIs" dxfId="4106" priority="7424" operator="greaterThan">
      <formula>1753</formula>
    </cfRule>
  </conditionalFormatting>
  <conditionalFormatting sqref="H836:H840">
    <cfRule type="cellIs" dxfId="4105" priority="7399" operator="equal">
      <formula>"x"</formula>
    </cfRule>
  </conditionalFormatting>
  <conditionalFormatting sqref="H836:H840">
    <cfRule type="cellIs" dxfId="4104" priority="7397" operator="equal">
      <formula>"x"</formula>
    </cfRule>
    <cfRule type="cellIs" dxfId="4103" priority="7398" operator="greaterThan">
      <formula>1753</formula>
    </cfRule>
  </conditionalFormatting>
  <conditionalFormatting sqref="H842:H846">
    <cfRule type="cellIs" dxfId="4102" priority="7373" operator="equal">
      <formula>"x"</formula>
    </cfRule>
  </conditionalFormatting>
  <conditionalFormatting sqref="H842:H846">
    <cfRule type="cellIs" dxfId="4101" priority="7371" operator="equal">
      <formula>"x"</formula>
    </cfRule>
    <cfRule type="cellIs" dxfId="4100" priority="7372" operator="greaterThan">
      <formula>1753</formula>
    </cfRule>
  </conditionalFormatting>
  <conditionalFormatting sqref="H850:H854">
    <cfRule type="cellIs" dxfId="4099" priority="7347" operator="equal">
      <formula>"x"</formula>
    </cfRule>
  </conditionalFormatting>
  <conditionalFormatting sqref="H850:H854">
    <cfRule type="cellIs" dxfId="4098" priority="7345" operator="equal">
      <formula>"x"</formula>
    </cfRule>
    <cfRule type="cellIs" dxfId="4097" priority="7346" operator="greaterThan">
      <formula>1753</formula>
    </cfRule>
  </conditionalFormatting>
  <conditionalFormatting sqref="H856:H860">
    <cfRule type="cellIs" dxfId="4096" priority="7321" operator="equal">
      <formula>"x"</formula>
    </cfRule>
  </conditionalFormatting>
  <conditionalFormatting sqref="H856:H860">
    <cfRule type="cellIs" dxfId="4095" priority="7319" operator="equal">
      <formula>"x"</formula>
    </cfRule>
    <cfRule type="cellIs" dxfId="4094" priority="7320" operator="greaterThan">
      <formula>1753</formula>
    </cfRule>
  </conditionalFormatting>
  <conditionalFormatting sqref="H864:H868">
    <cfRule type="cellIs" dxfId="4093" priority="7295" operator="equal">
      <formula>"x"</formula>
    </cfRule>
  </conditionalFormatting>
  <conditionalFormatting sqref="H864:H868">
    <cfRule type="cellIs" dxfId="4092" priority="7293" operator="equal">
      <formula>"x"</formula>
    </cfRule>
    <cfRule type="cellIs" dxfId="4091" priority="7294" operator="greaterThan">
      <formula>1753</formula>
    </cfRule>
  </conditionalFormatting>
  <conditionalFormatting sqref="H870:H874">
    <cfRule type="cellIs" dxfId="4090" priority="7269" operator="equal">
      <formula>"x"</formula>
    </cfRule>
  </conditionalFormatting>
  <conditionalFormatting sqref="H870:H874">
    <cfRule type="cellIs" dxfId="4089" priority="7267" operator="equal">
      <formula>"x"</formula>
    </cfRule>
    <cfRule type="cellIs" dxfId="4088" priority="7268" operator="greaterThan">
      <formula>1753</formula>
    </cfRule>
  </conditionalFormatting>
  <conditionalFormatting sqref="H879:H883">
    <cfRule type="cellIs" dxfId="4087" priority="7243" operator="equal">
      <formula>"x"</formula>
    </cfRule>
  </conditionalFormatting>
  <conditionalFormatting sqref="H879:H883">
    <cfRule type="cellIs" dxfId="4086" priority="7241" operator="equal">
      <formula>"x"</formula>
    </cfRule>
    <cfRule type="cellIs" dxfId="4085" priority="7242" operator="greaterThan">
      <formula>1753</formula>
    </cfRule>
  </conditionalFormatting>
  <conditionalFormatting sqref="H887:H891">
    <cfRule type="cellIs" dxfId="4084" priority="7217" operator="equal">
      <formula>"x"</formula>
    </cfRule>
  </conditionalFormatting>
  <conditionalFormatting sqref="H887:H891">
    <cfRule type="cellIs" dxfId="4083" priority="7215" operator="equal">
      <formula>"x"</formula>
    </cfRule>
    <cfRule type="cellIs" dxfId="4082" priority="7216" operator="greaterThan">
      <formula>1753</formula>
    </cfRule>
  </conditionalFormatting>
  <conditionalFormatting sqref="H893:H897">
    <cfRule type="cellIs" dxfId="4081" priority="7191" operator="equal">
      <formula>"x"</formula>
    </cfRule>
  </conditionalFormatting>
  <conditionalFormatting sqref="H893:H897">
    <cfRule type="cellIs" dxfId="4080" priority="7189" operator="equal">
      <formula>"x"</formula>
    </cfRule>
    <cfRule type="cellIs" dxfId="4079" priority="7190" operator="greaterThan">
      <formula>1753</formula>
    </cfRule>
  </conditionalFormatting>
  <conditionalFormatting sqref="H900:H904">
    <cfRule type="cellIs" dxfId="4078" priority="7165" operator="equal">
      <formula>"x"</formula>
    </cfRule>
  </conditionalFormatting>
  <conditionalFormatting sqref="H900:H904">
    <cfRule type="cellIs" dxfId="4077" priority="7163" operator="equal">
      <formula>"x"</formula>
    </cfRule>
    <cfRule type="cellIs" dxfId="4076" priority="7164" operator="greaterThan">
      <formula>1753</formula>
    </cfRule>
  </conditionalFormatting>
  <conditionalFormatting sqref="H906:H910">
    <cfRule type="cellIs" dxfId="4075" priority="7139" operator="equal">
      <formula>"x"</formula>
    </cfRule>
  </conditionalFormatting>
  <conditionalFormatting sqref="H906:H910">
    <cfRule type="cellIs" dxfId="4074" priority="7137" operator="equal">
      <formula>"x"</formula>
    </cfRule>
    <cfRule type="cellIs" dxfId="4073" priority="7138" operator="greaterThan">
      <formula>1753</formula>
    </cfRule>
  </conditionalFormatting>
  <conditionalFormatting sqref="H912:H916">
    <cfRule type="cellIs" dxfId="4072" priority="7113" operator="equal">
      <formula>"x"</formula>
    </cfRule>
  </conditionalFormatting>
  <conditionalFormatting sqref="H912:H916">
    <cfRule type="cellIs" dxfId="4071" priority="7111" operator="equal">
      <formula>"x"</formula>
    </cfRule>
    <cfRule type="cellIs" dxfId="4070" priority="7112" operator="greaterThan">
      <formula>1753</formula>
    </cfRule>
  </conditionalFormatting>
  <conditionalFormatting sqref="H918:H922">
    <cfRule type="cellIs" dxfId="4069" priority="7087" operator="equal">
      <formula>"x"</formula>
    </cfRule>
  </conditionalFormatting>
  <conditionalFormatting sqref="H918:H922">
    <cfRule type="cellIs" dxfId="4068" priority="7085" operator="equal">
      <formula>"x"</formula>
    </cfRule>
    <cfRule type="cellIs" dxfId="4067" priority="7086" operator="greaterThan">
      <formula>1753</formula>
    </cfRule>
  </conditionalFormatting>
  <conditionalFormatting sqref="H924:H928">
    <cfRule type="cellIs" dxfId="4066" priority="7061" operator="equal">
      <formula>"x"</formula>
    </cfRule>
  </conditionalFormatting>
  <conditionalFormatting sqref="H924:H928">
    <cfRule type="cellIs" dxfId="4065" priority="7059" operator="equal">
      <formula>"x"</formula>
    </cfRule>
    <cfRule type="cellIs" dxfId="4064" priority="7060" operator="greaterThan">
      <formula>1753</formula>
    </cfRule>
  </conditionalFormatting>
  <conditionalFormatting sqref="H930:H934">
    <cfRule type="cellIs" dxfId="4063" priority="7035" operator="equal">
      <formula>"x"</formula>
    </cfRule>
  </conditionalFormatting>
  <conditionalFormatting sqref="H930:H934">
    <cfRule type="cellIs" dxfId="4062" priority="7033" operator="equal">
      <formula>"x"</formula>
    </cfRule>
    <cfRule type="cellIs" dxfId="4061" priority="7034" operator="greaterThan">
      <formula>1753</formula>
    </cfRule>
  </conditionalFormatting>
  <conditionalFormatting sqref="H936:H940">
    <cfRule type="cellIs" dxfId="4060" priority="7009" operator="equal">
      <formula>"x"</formula>
    </cfRule>
  </conditionalFormatting>
  <conditionalFormatting sqref="H936:H940">
    <cfRule type="cellIs" dxfId="4059" priority="7007" operator="equal">
      <formula>"x"</formula>
    </cfRule>
    <cfRule type="cellIs" dxfId="4058" priority="7008" operator="greaterThan">
      <formula>1753</formula>
    </cfRule>
  </conditionalFormatting>
  <conditionalFormatting sqref="H943:H947">
    <cfRule type="cellIs" dxfId="4057" priority="6983" operator="equal">
      <formula>"x"</formula>
    </cfRule>
  </conditionalFormatting>
  <conditionalFormatting sqref="H943:H947">
    <cfRule type="cellIs" dxfId="4056" priority="6981" operator="equal">
      <formula>"x"</formula>
    </cfRule>
    <cfRule type="cellIs" dxfId="4055" priority="6982" operator="greaterThan">
      <formula>1753</formula>
    </cfRule>
  </conditionalFormatting>
  <conditionalFormatting sqref="H950:H954">
    <cfRule type="cellIs" dxfId="4054" priority="6957" operator="equal">
      <formula>"x"</formula>
    </cfRule>
  </conditionalFormatting>
  <conditionalFormatting sqref="H950:H954">
    <cfRule type="cellIs" dxfId="4053" priority="6955" operator="equal">
      <formula>"x"</formula>
    </cfRule>
    <cfRule type="cellIs" dxfId="4052" priority="6956" operator="greaterThan">
      <formula>1753</formula>
    </cfRule>
  </conditionalFormatting>
  <conditionalFormatting sqref="H957:H961">
    <cfRule type="cellIs" dxfId="4051" priority="6931" operator="equal">
      <formula>"x"</formula>
    </cfRule>
  </conditionalFormatting>
  <conditionalFormatting sqref="H957:H961">
    <cfRule type="cellIs" dxfId="4050" priority="6929" operator="equal">
      <formula>"x"</formula>
    </cfRule>
    <cfRule type="cellIs" dxfId="4049" priority="6930" operator="greaterThan">
      <formula>1753</formula>
    </cfRule>
  </conditionalFormatting>
  <conditionalFormatting sqref="H964:H968">
    <cfRule type="cellIs" dxfId="4048" priority="6905" operator="equal">
      <formula>"x"</formula>
    </cfRule>
  </conditionalFormatting>
  <conditionalFormatting sqref="H964:H968">
    <cfRule type="cellIs" dxfId="4047" priority="6903" operator="equal">
      <formula>"x"</formula>
    </cfRule>
    <cfRule type="cellIs" dxfId="4046" priority="6904" operator="greaterThan">
      <formula>1753</formula>
    </cfRule>
  </conditionalFormatting>
  <conditionalFormatting sqref="H972:H976">
    <cfRule type="cellIs" dxfId="4045" priority="6879" operator="equal">
      <formula>"x"</formula>
    </cfRule>
  </conditionalFormatting>
  <conditionalFormatting sqref="H972:H976">
    <cfRule type="cellIs" dxfId="4044" priority="6877" operator="equal">
      <formula>"x"</formula>
    </cfRule>
    <cfRule type="cellIs" dxfId="4043" priority="6878" operator="greaterThan">
      <formula>1753</formula>
    </cfRule>
  </conditionalFormatting>
  <conditionalFormatting sqref="H979:H983">
    <cfRule type="cellIs" dxfId="4042" priority="6853" operator="equal">
      <formula>"x"</formula>
    </cfRule>
  </conditionalFormatting>
  <conditionalFormatting sqref="H979:H983">
    <cfRule type="cellIs" dxfId="4041" priority="6851" operator="equal">
      <formula>"x"</formula>
    </cfRule>
    <cfRule type="cellIs" dxfId="4040" priority="6852" operator="greaterThan">
      <formula>1753</formula>
    </cfRule>
  </conditionalFormatting>
  <conditionalFormatting sqref="H988:H992">
    <cfRule type="cellIs" dxfId="4039" priority="6827" operator="equal">
      <formula>"x"</formula>
    </cfRule>
  </conditionalFormatting>
  <conditionalFormatting sqref="H988:H992">
    <cfRule type="cellIs" dxfId="4038" priority="6825" operator="equal">
      <formula>"x"</formula>
    </cfRule>
    <cfRule type="cellIs" dxfId="4037" priority="6826" operator="greaterThan">
      <formula>1753</formula>
    </cfRule>
  </conditionalFormatting>
  <conditionalFormatting sqref="H995:H999">
    <cfRule type="cellIs" dxfId="4036" priority="6801" operator="equal">
      <formula>"x"</formula>
    </cfRule>
  </conditionalFormatting>
  <conditionalFormatting sqref="H995:H999">
    <cfRule type="cellIs" dxfId="4035" priority="6799" operator="equal">
      <formula>"x"</formula>
    </cfRule>
    <cfRule type="cellIs" dxfId="4034" priority="6800" operator="greaterThan">
      <formula>1753</formula>
    </cfRule>
  </conditionalFormatting>
  <conditionalFormatting sqref="H78:H80">
    <cfRule type="cellIs" dxfId="4033" priority="4409" operator="equal">
      <formula>"x"</formula>
    </cfRule>
  </conditionalFormatting>
  <conditionalFormatting sqref="H78:H80">
    <cfRule type="cellIs" dxfId="4032" priority="4407" operator="equal">
      <formula>"x"</formula>
    </cfRule>
    <cfRule type="cellIs" dxfId="4031" priority="4408" operator="greaterThan">
      <formula>1753</formula>
    </cfRule>
  </conditionalFormatting>
  <conditionalFormatting sqref="H160:H162">
    <cfRule type="cellIs" dxfId="4030" priority="4382" operator="equal">
      <formula>"x"</formula>
    </cfRule>
  </conditionalFormatting>
  <conditionalFormatting sqref="H160:H162">
    <cfRule type="cellIs" dxfId="4029" priority="4380" operator="equal">
      <formula>"x"</formula>
    </cfRule>
    <cfRule type="cellIs" dxfId="4028" priority="4381" operator="greaterThan">
      <formula>1753</formula>
    </cfRule>
  </conditionalFormatting>
  <conditionalFormatting sqref="L232:M232">
    <cfRule type="cellIs" dxfId="4027" priority="4299" operator="equal">
      <formula>0</formula>
    </cfRule>
  </conditionalFormatting>
  <conditionalFormatting sqref="I17:I400 I1067:I1123 I407:I446 I454:I561 I569:I1063 I1148:I1179 I1182:I1285">
    <cfRule type="containsBlanks" dxfId="4026" priority="4199">
      <formula>LEN(TRIM(I17))=0</formula>
    </cfRule>
  </conditionalFormatting>
  <conditionalFormatting sqref="I1047 I1059:I1061 I1084:I1085 I1254:I1264">
    <cfRule type="cellIs" dxfId="4025" priority="4198" operator="equal">
      <formula>0</formula>
    </cfRule>
  </conditionalFormatting>
  <conditionalFormatting sqref="I78 I73:I75 I66:I70 I64 I54:I62 I48:I52 I44:I46 I36:I37 I25:I29 I23">
    <cfRule type="cellIs" dxfId="4024" priority="4197" operator="equal">
      <formula>0</formula>
    </cfRule>
  </conditionalFormatting>
  <conditionalFormatting sqref="I78 I73:I75 I66:I70 I64 I54:I62 I48:I52 I44:I46 I36:I37 I25:I29 I23">
    <cfRule type="cellIs" dxfId="4023" priority="4196" operator="equal">
      <formula>0</formula>
    </cfRule>
  </conditionalFormatting>
  <conditionalFormatting sqref="I78 I73:I75 I66:I70 I64 I54:I62 I48:I52 I44:I46 I36:I37 I25:I29 I23">
    <cfRule type="cellIs" dxfId="4022" priority="4195" operator="equal">
      <formula>0</formula>
    </cfRule>
  </conditionalFormatting>
  <conditionalFormatting sqref="I78 I73:I75 I66:I70 I64 I54:I62 I48:I52 I44:I46 I36:I37 I25:I29 I23">
    <cfRule type="cellIs" dxfId="4021" priority="4194" operator="equal">
      <formula>0</formula>
    </cfRule>
  </conditionalFormatting>
  <conditionalFormatting sqref="I78 I73:I75 I66:I70 I64 I54:I62 I48:I52 I44:I46 I36:I37 I25:I29 I23">
    <cfRule type="cellIs" dxfId="4020" priority="4193" operator="equal">
      <formula>0</formula>
    </cfRule>
  </conditionalFormatting>
  <conditionalFormatting sqref="I78 I73:I75 I66:I70 I64 I54:I62 I48:I52 I44:I46 I36:I37 I25:I29 I23">
    <cfRule type="cellIs" dxfId="4019" priority="4192" operator="equal">
      <formula>0</formula>
    </cfRule>
  </conditionalFormatting>
  <conditionalFormatting sqref="I78 I73:I75 I66:I70 I64 I54:I62 I48:I52 I44:I46 I36:I37 I25:I29 I23">
    <cfRule type="cellIs" dxfId="4018" priority="4191" operator="equal">
      <formula>0</formula>
    </cfRule>
  </conditionalFormatting>
  <conditionalFormatting sqref="I78 I73:I75 I66:I70 I64 I54:I62 I48:I52 I44:I46 I36:I37 I25:I29 I23">
    <cfRule type="cellIs" dxfId="4017" priority="4190" operator="equal">
      <formula>0</formula>
    </cfRule>
  </conditionalFormatting>
  <conditionalFormatting sqref="I97 I89:I95 I85:I87">
    <cfRule type="cellIs" dxfId="4016" priority="4189" operator="equal">
      <formula>0</formula>
    </cfRule>
  </conditionalFormatting>
  <conditionalFormatting sqref="I97 I89:I95 I85:I87">
    <cfRule type="cellIs" dxfId="4015" priority="4188" operator="equal">
      <formula>0</formula>
    </cfRule>
  </conditionalFormatting>
  <conditionalFormatting sqref="I97 I89:I95 I85:I87">
    <cfRule type="cellIs" dxfId="4014" priority="4187" operator="equal">
      <formula>0</formula>
    </cfRule>
  </conditionalFormatting>
  <conditionalFormatting sqref="I97 I89:I95 I85:I87">
    <cfRule type="cellIs" dxfId="4013" priority="4186" operator="equal">
      <formula>0</formula>
    </cfRule>
  </conditionalFormatting>
  <conditionalFormatting sqref="I97 I89:I95 I85:I87">
    <cfRule type="cellIs" dxfId="4012" priority="4185" operator="equal">
      <formula>0</formula>
    </cfRule>
  </conditionalFormatting>
  <conditionalFormatting sqref="I97 I89:I95 I85:I87">
    <cfRule type="cellIs" dxfId="4011" priority="4184" operator="equal">
      <formula>0</formula>
    </cfRule>
  </conditionalFormatting>
  <conditionalFormatting sqref="I97 I89:I95 I85:I87">
    <cfRule type="cellIs" dxfId="4010" priority="4183" operator="equal">
      <formula>0</formula>
    </cfRule>
  </conditionalFormatting>
  <conditionalFormatting sqref="I97 I89:I95 I85:I87">
    <cfRule type="cellIs" dxfId="4009" priority="4182" operator="equal">
      <formula>0</formula>
    </cfRule>
  </conditionalFormatting>
  <conditionalFormatting sqref="I118:I119 I107:I111 I105">
    <cfRule type="cellIs" dxfId="4008" priority="4181" operator="equal">
      <formula>0</formula>
    </cfRule>
  </conditionalFormatting>
  <conditionalFormatting sqref="I118:I119 I107:I111 I105">
    <cfRule type="cellIs" dxfId="4007" priority="4180" operator="equal">
      <formula>0</formula>
    </cfRule>
  </conditionalFormatting>
  <conditionalFormatting sqref="I118:I119 I107:I111 I105">
    <cfRule type="cellIs" dxfId="4006" priority="4179" operator="equal">
      <formula>0</formula>
    </cfRule>
  </conditionalFormatting>
  <conditionalFormatting sqref="I118:I119 I107:I111 I105">
    <cfRule type="cellIs" dxfId="4005" priority="4178" operator="equal">
      <formula>0</formula>
    </cfRule>
  </conditionalFormatting>
  <conditionalFormatting sqref="I118:I119 I107:I111 I105">
    <cfRule type="cellIs" dxfId="4004" priority="4177" operator="equal">
      <formula>0</formula>
    </cfRule>
  </conditionalFormatting>
  <conditionalFormatting sqref="I118:I119 I107:I111 I105">
    <cfRule type="cellIs" dxfId="4003" priority="4176" operator="equal">
      <formula>0</formula>
    </cfRule>
  </conditionalFormatting>
  <conditionalFormatting sqref="I118:I119 I107:I111 I105">
    <cfRule type="cellIs" dxfId="4002" priority="4175" operator="equal">
      <formula>0</formula>
    </cfRule>
  </conditionalFormatting>
  <conditionalFormatting sqref="I118:I119 I107:I111 I105">
    <cfRule type="cellIs" dxfId="4001" priority="4174" operator="equal">
      <formula>0</formula>
    </cfRule>
  </conditionalFormatting>
  <conditionalFormatting sqref="I136:I144 I130:I134 I126:I128">
    <cfRule type="cellIs" dxfId="4000" priority="4173" operator="equal">
      <formula>0</formula>
    </cfRule>
  </conditionalFormatting>
  <conditionalFormatting sqref="I136:I144 I130:I134 I126:I128">
    <cfRule type="cellIs" dxfId="3999" priority="4172" operator="equal">
      <formula>0</formula>
    </cfRule>
  </conditionalFormatting>
  <conditionalFormatting sqref="I136:I144 I130:I134 I126:I128">
    <cfRule type="cellIs" dxfId="3998" priority="4171" operator="equal">
      <formula>0</formula>
    </cfRule>
  </conditionalFormatting>
  <conditionalFormatting sqref="I136:I144 I130:I134 I126:I128">
    <cfRule type="cellIs" dxfId="3997" priority="4170" operator="equal">
      <formula>0</formula>
    </cfRule>
  </conditionalFormatting>
  <conditionalFormatting sqref="I136:I144 I130:I134 I126:I128">
    <cfRule type="cellIs" dxfId="3996" priority="4169" operator="equal">
      <formula>0</formula>
    </cfRule>
  </conditionalFormatting>
  <conditionalFormatting sqref="I136:I144 I130:I134 I126:I128">
    <cfRule type="cellIs" dxfId="3995" priority="4168" operator="equal">
      <formula>0</formula>
    </cfRule>
  </conditionalFormatting>
  <conditionalFormatting sqref="I136:I144 I130:I134 I126:I128">
    <cfRule type="cellIs" dxfId="3994" priority="4167" operator="equal">
      <formula>0</formula>
    </cfRule>
  </conditionalFormatting>
  <conditionalFormatting sqref="I136:I144 I130:I134 I126:I128">
    <cfRule type="cellIs" dxfId="3993" priority="4166" operator="equal">
      <formula>0</formula>
    </cfRule>
  </conditionalFormatting>
  <conditionalFormatting sqref="I160 I155:I157 I148:I152 I146">
    <cfRule type="cellIs" dxfId="3992" priority="4165" operator="equal">
      <formula>0</formula>
    </cfRule>
  </conditionalFormatting>
  <conditionalFormatting sqref="I160 I155:I157 I148:I152 I146">
    <cfRule type="cellIs" dxfId="3991" priority="4164" operator="equal">
      <formula>0</formula>
    </cfRule>
  </conditionalFormatting>
  <conditionalFormatting sqref="I160 I155:I157 I148:I152 I146">
    <cfRule type="cellIs" dxfId="3990" priority="4163" operator="equal">
      <formula>0</formula>
    </cfRule>
  </conditionalFormatting>
  <conditionalFormatting sqref="I160 I155:I157 I148:I152 I146">
    <cfRule type="cellIs" dxfId="3989" priority="4162" operator="equal">
      <formula>0</formula>
    </cfRule>
  </conditionalFormatting>
  <conditionalFormatting sqref="I160 I155:I157 I148:I152 I146">
    <cfRule type="cellIs" dxfId="3988" priority="4161" operator="equal">
      <formula>0</formula>
    </cfRule>
  </conditionalFormatting>
  <conditionalFormatting sqref="I160 I155:I157 I148:I152 I146">
    <cfRule type="cellIs" dxfId="3987" priority="4160" operator="equal">
      <formula>0</formula>
    </cfRule>
  </conditionalFormatting>
  <conditionalFormatting sqref="I160 I155:I157 I148:I152 I146">
    <cfRule type="cellIs" dxfId="3986" priority="4159" operator="equal">
      <formula>0</formula>
    </cfRule>
  </conditionalFormatting>
  <conditionalFormatting sqref="I160 I155:I157 I148:I152 I146">
    <cfRule type="cellIs" dxfId="3985" priority="4158" operator="equal">
      <formula>0</formula>
    </cfRule>
  </conditionalFormatting>
  <conditionalFormatting sqref="I179 I173:I177 I169:I171 I167">
    <cfRule type="cellIs" dxfId="3984" priority="4157" operator="equal">
      <formula>0</formula>
    </cfRule>
  </conditionalFormatting>
  <conditionalFormatting sqref="I179 I173:I177 I169:I171 I167">
    <cfRule type="cellIs" dxfId="3983" priority="4156" operator="equal">
      <formula>0</formula>
    </cfRule>
  </conditionalFormatting>
  <conditionalFormatting sqref="I179 I173:I177 I169:I171 I167">
    <cfRule type="cellIs" dxfId="3982" priority="4155" operator="equal">
      <formula>0</formula>
    </cfRule>
  </conditionalFormatting>
  <conditionalFormatting sqref="I179 I173:I177 I169:I171 I167">
    <cfRule type="cellIs" dxfId="3981" priority="4154" operator="equal">
      <formula>0</formula>
    </cfRule>
  </conditionalFormatting>
  <conditionalFormatting sqref="I179 I173:I177 I169:I171 I167">
    <cfRule type="cellIs" dxfId="3980" priority="4153" operator="equal">
      <formula>0</formula>
    </cfRule>
  </conditionalFormatting>
  <conditionalFormatting sqref="I179 I173:I177 I169:I171 I167">
    <cfRule type="cellIs" dxfId="3979" priority="4152" operator="equal">
      <formula>0</formula>
    </cfRule>
  </conditionalFormatting>
  <conditionalFormatting sqref="I179 I173:I177 I169:I171 I167">
    <cfRule type="cellIs" dxfId="3978" priority="4151" operator="equal">
      <formula>0</formula>
    </cfRule>
  </conditionalFormatting>
  <conditionalFormatting sqref="I179 I173:I177 I169:I171 I167">
    <cfRule type="cellIs" dxfId="3977" priority="4150" operator="equal">
      <formula>0</formula>
    </cfRule>
  </conditionalFormatting>
  <conditionalFormatting sqref="I191:I194 I186:I189">
    <cfRule type="cellIs" dxfId="3976" priority="4149" operator="equal">
      <formula>0</formula>
    </cfRule>
  </conditionalFormatting>
  <conditionalFormatting sqref="I191:I194 I186:I189">
    <cfRule type="cellIs" dxfId="3975" priority="4148" operator="equal">
      <formula>0</formula>
    </cfRule>
  </conditionalFormatting>
  <conditionalFormatting sqref="I191:I194 I186:I189">
    <cfRule type="cellIs" dxfId="3974" priority="4147" operator="equal">
      <formula>0</formula>
    </cfRule>
  </conditionalFormatting>
  <conditionalFormatting sqref="I191:I194 I186:I189">
    <cfRule type="cellIs" dxfId="3973" priority="4146" operator="equal">
      <formula>0</formula>
    </cfRule>
  </conditionalFormatting>
  <conditionalFormatting sqref="I191:I194 I186:I189">
    <cfRule type="cellIs" dxfId="3972" priority="4145" operator="equal">
      <formula>0</formula>
    </cfRule>
  </conditionalFormatting>
  <conditionalFormatting sqref="I191:I194 I186:I189">
    <cfRule type="cellIs" dxfId="3971" priority="4144" operator="equal">
      <formula>0</formula>
    </cfRule>
  </conditionalFormatting>
  <conditionalFormatting sqref="I191:I194 I186:I189">
    <cfRule type="cellIs" dxfId="3970" priority="4143" operator="equal">
      <formula>0</formula>
    </cfRule>
  </conditionalFormatting>
  <conditionalFormatting sqref="I191:I194 I186:I189">
    <cfRule type="cellIs" dxfId="3969" priority="4142" operator="equal">
      <formula>0</formula>
    </cfRule>
  </conditionalFormatting>
  <conditionalFormatting sqref="I207:I212">
    <cfRule type="cellIs" dxfId="3968" priority="4141" operator="equal">
      <formula>0</formula>
    </cfRule>
  </conditionalFormatting>
  <conditionalFormatting sqref="I207:I212">
    <cfRule type="cellIs" dxfId="3967" priority="4140" operator="equal">
      <formula>0</formula>
    </cfRule>
  </conditionalFormatting>
  <conditionalFormatting sqref="I207:I212">
    <cfRule type="cellIs" dxfId="3966" priority="4139" operator="equal">
      <formula>0</formula>
    </cfRule>
  </conditionalFormatting>
  <conditionalFormatting sqref="I207:I212">
    <cfRule type="cellIs" dxfId="3965" priority="4138" operator="equal">
      <formula>0</formula>
    </cfRule>
  </conditionalFormatting>
  <conditionalFormatting sqref="I207:I212">
    <cfRule type="cellIs" dxfId="3964" priority="4137" operator="equal">
      <formula>0</formula>
    </cfRule>
  </conditionalFormatting>
  <conditionalFormatting sqref="I207:I212">
    <cfRule type="cellIs" dxfId="3963" priority="4136" operator="equal">
      <formula>0</formula>
    </cfRule>
  </conditionalFormatting>
  <conditionalFormatting sqref="I207:I212">
    <cfRule type="cellIs" dxfId="3962" priority="4135" operator="equal">
      <formula>0</formula>
    </cfRule>
  </conditionalFormatting>
  <conditionalFormatting sqref="I207:I212">
    <cfRule type="cellIs" dxfId="3961" priority="4134" operator="equal">
      <formula>0</formula>
    </cfRule>
  </conditionalFormatting>
  <conditionalFormatting sqref="I364:I369 I309:I362 I272:I307 I247:I270 I233:I244 I226:I231 I213:I224">
    <cfRule type="cellIs" dxfId="3960" priority="4133" operator="equal">
      <formula>0</formula>
    </cfRule>
  </conditionalFormatting>
  <conditionalFormatting sqref="I364:I369 I309:I362 I272:I307 I247:I270 I233:I244 I226:I231 I213:I224">
    <cfRule type="cellIs" dxfId="3959" priority="4132" operator="equal">
      <formula>0</formula>
    </cfRule>
  </conditionalFormatting>
  <conditionalFormatting sqref="I364:I369 I309:I362 I272:I307 I247:I270 I233:I244 I226:I231 I213:I224">
    <cfRule type="cellIs" dxfId="3958" priority="4131" operator="equal">
      <formula>0</formula>
    </cfRule>
  </conditionalFormatting>
  <conditionalFormatting sqref="I364:I369 I309:I362 I272:I307 I247:I270 I233:I244 I226:I231 I213:I224">
    <cfRule type="cellIs" dxfId="3957" priority="4130" operator="equal">
      <formula>0</formula>
    </cfRule>
  </conditionalFormatting>
  <conditionalFormatting sqref="I364:I369 I309:I362 I272:I307 I247:I270 I233:I244 I226:I231 I213:I224">
    <cfRule type="cellIs" dxfId="3956" priority="4129" operator="equal">
      <formula>0</formula>
    </cfRule>
  </conditionalFormatting>
  <conditionalFormatting sqref="I364:I369 I309:I362 I272:I307 I247:I270 I233:I244 I226:I231 I213:I224">
    <cfRule type="cellIs" dxfId="3955" priority="4128" operator="equal">
      <formula>0</formula>
    </cfRule>
  </conditionalFormatting>
  <conditionalFormatting sqref="I364:I369 I309:I362 I272:I307 I247:I270 I233:I244 I226:I231 I213:I224">
    <cfRule type="cellIs" dxfId="3954" priority="4127" operator="equal">
      <formula>0</formula>
    </cfRule>
  </conditionalFormatting>
  <conditionalFormatting sqref="I364:I369 I309:I362 I272:I307 I247:I270 I233:I244 I226:I231 I213:I224">
    <cfRule type="cellIs" dxfId="3953" priority="4126" operator="equal">
      <formula>0</formula>
    </cfRule>
  </conditionalFormatting>
  <conditionalFormatting sqref="I415:I438 I371:I400 I407:I412">
    <cfRule type="cellIs" dxfId="3952" priority="4125" operator="equal">
      <formula>0</formula>
    </cfRule>
  </conditionalFormatting>
  <conditionalFormatting sqref="I415:I438 I371:I400 I407:I412">
    <cfRule type="cellIs" dxfId="3951" priority="4124" operator="equal">
      <formula>0</formula>
    </cfRule>
  </conditionalFormatting>
  <conditionalFormatting sqref="I415:I438 I371:I400 I407:I412">
    <cfRule type="cellIs" dxfId="3950" priority="4123" operator="equal">
      <formula>0</formula>
    </cfRule>
  </conditionalFormatting>
  <conditionalFormatting sqref="I415:I438 I371:I400 I407:I412">
    <cfRule type="cellIs" dxfId="3949" priority="4122" operator="equal">
      <formula>0</formula>
    </cfRule>
  </conditionalFormatting>
  <conditionalFormatting sqref="I415:I438 I371:I400 I407:I412">
    <cfRule type="cellIs" dxfId="3948" priority="4121" operator="equal">
      <formula>0</formula>
    </cfRule>
  </conditionalFormatting>
  <conditionalFormatting sqref="I415:I438 I371:I400 I407:I412">
    <cfRule type="cellIs" dxfId="3947" priority="4120" operator="equal">
      <formula>0</formula>
    </cfRule>
  </conditionalFormatting>
  <conditionalFormatting sqref="I415:I438 I371:I400 I407:I412">
    <cfRule type="cellIs" dxfId="3946" priority="4119" operator="equal">
      <formula>0</formula>
    </cfRule>
  </conditionalFormatting>
  <conditionalFormatting sqref="I415:I438 I371:I400 I407:I412">
    <cfRule type="cellIs" dxfId="3945" priority="4118" operator="equal">
      <formula>0</formula>
    </cfRule>
  </conditionalFormatting>
  <conditionalFormatting sqref="I456:I467 I441:I446">
    <cfRule type="cellIs" dxfId="3944" priority="4117" operator="equal">
      <formula>0</formula>
    </cfRule>
  </conditionalFormatting>
  <conditionalFormatting sqref="I456:I467 I441:I446">
    <cfRule type="cellIs" dxfId="3943" priority="4116" operator="equal">
      <formula>0</formula>
    </cfRule>
  </conditionalFormatting>
  <conditionalFormatting sqref="I456:I467 I441:I446">
    <cfRule type="cellIs" dxfId="3942" priority="4115" operator="equal">
      <formula>0</formula>
    </cfRule>
  </conditionalFormatting>
  <conditionalFormatting sqref="I456:I467 I441:I446">
    <cfRule type="cellIs" dxfId="3941" priority="4114" operator="equal">
      <formula>0</formula>
    </cfRule>
  </conditionalFormatting>
  <conditionalFormatting sqref="I456:I467 I441:I446">
    <cfRule type="cellIs" dxfId="3940" priority="4113" operator="equal">
      <formula>0</formula>
    </cfRule>
  </conditionalFormatting>
  <conditionalFormatting sqref="I456:I467 I441:I446">
    <cfRule type="cellIs" dxfId="3939" priority="4112" operator="equal">
      <formula>0</formula>
    </cfRule>
  </conditionalFormatting>
  <conditionalFormatting sqref="I456:I467 I441:I446">
    <cfRule type="cellIs" dxfId="3938" priority="4111" operator="equal">
      <formula>0</formula>
    </cfRule>
  </conditionalFormatting>
  <conditionalFormatting sqref="I456:I467 I441:I446">
    <cfRule type="cellIs" dxfId="3937" priority="4110" operator="equal">
      <formula>0</formula>
    </cfRule>
  </conditionalFormatting>
  <conditionalFormatting sqref="I550:I561 I543:I548 I500:I541 I487:I498 I479:I484 I470:I475">
    <cfRule type="cellIs" dxfId="3936" priority="4109" operator="equal">
      <formula>0</formula>
    </cfRule>
  </conditionalFormatting>
  <conditionalFormatting sqref="I550:I561 I543:I548 I500:I541 I487:I498 I479:I484 I470:I475">
    <cfRule type="cellIs" dxfId="3935" priority="4108" operator="equal">
      <formula>0</formula>
    </cfRule>
  </conditionalFormatting>
  <conditionalFormatting sqref="I550:I561 I543:I548 I500:I541 I487:I498 I479:I484 I470:I475">
    <cfRule type="cellIs" dxfId="3934" priority="4107" operator="equal">
      <formula>0</formula>
    </cfRule>
  </conditionalFormatting>
  <conditionalFormatting sqref="I550:I561 I543:I548 I500:I541 I487:I498 I479:I484 I470:I475">
    <cfRule type="cellIs" dxfId="3933" priority="4106" operator="equal">
      <formula>0</formula>
    </cfRule>
  </conditionalFormatting>
  <conditionalFormatting sqref="I550:I561 I543:I548 I500:I541 I487:I498 I479:I484 I470:I475">
    <cfRule type="cellIs" dxfId="3932" priority="4105" operator="equal">
      <formula>0</formula>
    </cfRule>
  </conditionalFormatting>
  <conditionalFormatting sqref="I550:I561 I543:I548 I500:I541 I487:I498 I479:I484 I470:I475">
    <cfRule type="cellIs" dxfId="3931" priority="4104" operator="equal">
      <formula>0</formula>
    </cfRule>
  </conditionalFormatting>
  <conditionalFormatting sqref="I550:I561 I543:I548 I500:I541 I487:I498 I479:I484 I470:I475">
    <cfRule type="cellIs" dxfId="3930" priority="4103" operator="equal">
      <formula>0</formula>
    </cfRule>
  </conditionalFormatting>
  <conditionalFormatting sqref="I550:I561 I543:I548 I500:I541 I487:I498 I479:I484 I470:I475">
    <cfRule type="cellIs" dxfId="3929" priority="4102" operator="equal">
      <formula>0</formula>
    </cfRule>
  </conditionalFormatting>
  <conditionalFormatting sqref="I743:I748 I688:I741 I651:I686 I626:I649 I612:I623 I605:I610 I580:I603">
    <cfRule type="cellIs" dxfId="3928" priority="4101" operator="equal">
      <formula>0</formula>
    </cfRule>
  </conditionalFormatting>
  <conditionalFormatting sqref="I743:I748 I688:I741 I651:I686 I626:I649 I612:I623 I605:I610 I580:I603">
    <cfRule type="cellIs" dxfId="3927" priority="4100" operator="equal">
      <formula>0</formula>
    </cfRule>
  </conditionalFormatting>
  <conditionalFormatting sqref="I743:I748 I688:I741 I651:I686 I626:I649 I612:I623 I605:I610 I580:I603">
    <cfRule type="cellIs" dxfId="3926" priority="4099" operator="equal">
      <formula>0</formula>
    </cfRule>
  </conditionalFormatting>
  <conditionalFormatting sqref="I743:I748 I688:I741 I651:I686 I626:I649 I612:I623 I605:I610 I580:I603">
    <cfRule type="cellIs" dxfId="3925" priority="4098" operator="equal">
      <formula>0</formula>
    </cfRule>
  </conditionalFormatting>
  <conditionalFormatting sqref="I743:I748 I688:I741 I651:I686 I626:I649 I612:I623 I605:I610 I580:I603">
    <cfRule type="cellIs" dxfId="3924" priority="4097" operator="equal">
      <formula>0</formula>
    </cfRule>
  </conditionalFormatting>
  <conditionalFormatting sqref="I743:I748 I688:I741 I651:I686 I626:I649 I612:I623 I605:I610 I580:I603">
    <cfRule type="cellIs" dxfId="3923" priority="4096" operator="equal">
      <formula>0</formula>
    </cfRule>
  </conditionalFormatting>
  <conditionalFormatting sqref="I743:I748 I688:I741 I651:I686 I626:I649 I612:I623 I605:I610 I580:I603">
    <cfRule type="cellIs" dxfId="3922" priority="4095" operator="equal">
      <formula>0</formula>
    </cfRule>
  </conditionalFormatting>
  <conditionalFormatting sqref="I743:I748 I688:I741 I651:I686 I626:I649 I612:I623 I605:I610 I580:I603">
    <cfRule type="cellIs" dxfId="3921" priority="4094" operator="equal">
      <formula>0</formula>
    </cfRule>
  </conditionalFormatting>
  <conditionalFormatting sqref="I750:I791">
    <cfRule type="cellIs" dxfId="3920" priority="4093" operator="equal">
      <formula>0</formula>
    </cfRule>
  </conditionalFormatting>
  <conditionalFormatting sqref="I750:I791">
    <cfRule type="cellIs" dxfId="3919" priority="4092" operator="equal">
      <formula>0</formula>
    </cfRule>
  </conditionalFormatting>
  <conditionalFormatting sqref="I750:I791">
    <cfRule type="cellIs" dxfId="3918" priority="4091" operator="equal">
      <formula>0</formula>
    </cfRule>
  </conditionalFormatting>
  <conditionalFormatting sqref="I750:I791">
    <cfRule type="cellIs" dxfId="3917" priority="4090" operator="equal">
      <formula>0</formula>
    </cfRule>
  </conditionalFormatting>
  <conditionalFormatting sqref="I750:I791">
    <cfRule type="cellIs" dxfId="3916" priority="4089" operator="equal">
      <formula>0</formula>
    </cfRule>
  </conditionalFormatting>
  <conditionalFormatting sqref="I750:I791">
    <cfRule type="cellIs" dxfId="3915" priority="4088" operator="equal">
      <formula>0</formula>
    </cfRule>
  </conditionalFormatting>
  <conditionalFormatting sqref="I750:I791">
    <cfRule type="cellIs" dxfId="3914" priority="4087" operator="equal">
      <formula>0</formula>
    </cfRule>
  </conditionalFormatting>
  <conditionalFormatting sqref="I750:I791">
    <cfRule type="cellIs" dxfId="3913" priority="4086" operator="equal">
      <formula>0</formula>
    </cfRule>
  </conditionalFormatting>
  <conditionalFormatting sqref="I835:I846 I827:I832 I801:I824 I794:I799">
    <cfRule type="cellIs" dxfId="3912" priority="4085" operator="equal">
      <formula>0</formula>
    </cfRule>
  </conditionalFormatting>
  <conditionalFormatting sqref="I835:I846 I827:I832 I801:I824 I794:I799">
    <cfRule type="cellIs" dxfId="3911" priority="4084" operator="equal">
      <formula>0</formula>
    </cfRule>
  </conditionalFormatting>
  <conditionalFormatting sqref="I835:I846 I827:I832 I801:I824 I794:I799">
    <cfRule type="cellIs" dxfId="3910" priority="4083" operator="equal">
      <formula>0</formula>
    </cfRule>
  </conditionalFormatting>
  <conditionalFormatting sqref="I835:I846 I827:I832 I801:I824 I794:I799">
    <cfRule type="cellIs" dxfId="3909" priority="4082" operator="equal">
      <formula>0</formula>
    </cfRule>
  </conditionalFormatting>
  <conditionalFormatting sqref="I835:I846 I827:I832 I801:I824 I794:I799">
    <cfRule type="cellIs" dxfId="3908" priority="4081" operator="equal">
      <formula>0</formula>
    </cfRule>
  </conditionalFormatting>
  <conditionalFormatting sqref="I835:I846 I827:I832 I801:I824 I794:I799">
    <cfRule type="cellIs" dxfId="3907" priority="4080" operator="equal">
      <formula>0</formula>
    </cfRule>
  </conditionalFormatting>
  <conditionalFormatting sqref="I835:I846 I827:I832 I801:I824 I794:I799">
    <cfRule type="cellIs" dxfId="3906" priority="4079" operator="equal">
      <formula>0</formula>
    </cfRule>
  </conditionalFormatting>
  <conditionalFormatting sqref="I835:I846 I827:I832 I801:I824 I794:I799">
    <cfRule type="cellIs" dxfId="3905" priority="407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4" priority="407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3" priority="407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2" priority="407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1" priority="4074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0" priority="40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9" priority="40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8" priority="40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7" priority="4070" operator="equal">
      <formula>0</formula>
    </cfRule>
  </conditionalFormatting>
  <conditionalFormatting sqref="I1026:I1031">
    <cfRule type="cellIs" dxfId="3896" priority="4069" operator="equal">
      <formula>0</formula>
    </cfRule>
  </conditionalFormatting>
  <conditionalFormatting sqref="I1026:I1031">
    <cfRule type="cellIs" dxfId="3895" priority="4068" operator="equal">
      <formula>0</formula>
    </cfRule>
  </conditionalFormatting>
  <conditionalFormatting sqref="I1026:I1031">
    <cfRule type="cellIs" dxfId="3894" priority="4067" operator="equal">
      <formula>0</formula>
    </cfRule>
  </conditionalFormatting>
  <conditionalFormatting sqref="I1026:I1031">
    <cfRule type="cellIs" dxfId="3893" priority="4066" operator="equal">
      <formula>0</formula>
    </cfRule>
  </conditionalFormatting>
  <conditionalFormatting sqref="I1026:I1031">
    <cfRule type="cellIs" dxfId="3892" priority="4065" operator="equal">
      <formula>0</formula>
    </cfRule>
  </conditionalFormatting>
  <conditionalFormatting sqref="I1026:I1031">
    <cfRule type="cellIs" dxfId="3891" priority="4064" operator="equal">
      <formula>0</formula>
    </cfRule>
  </conditionalFormatting>
  <conditionalFormatting sqref="I1026:I1031">
    <cfRule type="cellIs" dxfId="3890" priority="4063" operator="equal">
      <formula>0</formula>
    </cfRule>
  </conditionalFormatting>
  <conditionalFormatting sqref="I1026:I1031">
    <cfRule type="cellIs" dxfId="3889" priority="4062" operator="equal">
      <formula>0</formula>
    </cfRule>
  </conditionalFormatting>
  <conditionalFormatting sqref="I1039">
    <cfRule type="cellIs" dxfId="3888" priority="4061" operator="equal">
      <formula>0</formula>
    </cfRule>
  </conditionalFormatting>
  <conditionalFormatting sqref="I1039">
    <cfRule type="cellIs" dxfId="3887" priority="4060" operator="equal">
      <formula>0</formula>
    </cfRule>
  </conditionalFormatting>
  <conditionalFormatting sqref="I1039">
    <cfRule type="cellIs" dxfId="3886" priority="4059" operator="equal">
      <formula>0</formula>
    </cfRule>
  </conditionalFormatting>
  <conditionalFormatting sqref="I1039">
    <cfRule type="cellIs" dxfId="3885" priority="4058" operator="equal">
      <formula>0</formula>
    </cfRule>
  </conditionalFormatting>
  <conditionalFormatting sqref="I1039">
    <cfRule type="cellIs" dxfId="3884" priority="4057" operator="equal">
      <formula>0</formula>
    </cfRule>
  </conditionalFormatting>
  <conditionalFormatting sqref="I1039">
    <cfRule type="cellIs" dxfId="3883" priority="4056" operator="equal">
      <formula>0</formula>
    </cfRule>
  </conditionalFormatting>
  <conditionalFormatting sqref="I1039">
    <cfRule type="cellIs" dxfId="3882" priority="4055" operator="equal">
      <formula>0</formula>
    </cfRule>
  </conditionalFormatting>
  <conditionalFormatting sqref="I1039">
    <cfRule type="cellIs" dxfId="3881" priority="4054" operator="equal">
      <formula>0</formula>
    </cfRule>
  </conditionalFormatting>
  <conditionalFormatting sqref="I1051:I1052 I1049 I1044:I1045 I1041">
    <cfRule type="cellIs" dxfId="3880" priority="4053" operator="equal">
      <formula>0</formula>
    </cfRule>
  </conditionalFormatting>
  <conditionalFormatting sqref="I1051:I1052 I1049 I1044:I1045 I1041">
    <cfRule type="cellIs" dxfId="3879" priority="4052" operator="equal">
      <formula>0</formula>
    </cfRule>
  </conditionalFormatting>
  <conditionalFormatting sqref="I1051:I1052 I1049 I1044:I1045 I1041">
    <cfRule type="cellIs" dxfId="3878" priority="4051" operator="equal">
      <formula>0</formula>
    </cfRule>
  </conditionalFormatting>
  <conditionalFormatting sqref="I1051:I1052 I1049 I1044:I1045 I1041">
    <cfRule type="cellIs" dxfId="3877" priority="4050" operator="equal">
      <formula>0</formula>
    </cfRule>
  </conditionalFormatting>
  <conditionalFormatting sqref="I1051:I1052 I1049 I1044:I1045 I1041">
    <cfRule type="cellIs" dxfId="3876" priority="4049" operator="equal">
      <formula>0</formula>
    </cfRule>
  </conditionalFormatting>
  <conditionalFormatting sqref="I1051:I1052 I1049 I1044:I1045 I1041">
    <cfRule type="cellIs" dxfId="3875" priority="4048" operator="equal">
      <formula>0</formula>
    </cfRule>
  </conditionalFormatting>
  <conditionalFormatting sqref="I1051:I1052 I1049 I1044:I1045 I1041">
    <cfRule type="cellIs" dxfId="3874" priority="4047" operator="equal">
      <formula>0</formula>
    </cfRule>
  </conditionalFormatting>
  <conditionalFormatting sqref="I1051:I1052 I1049 I1044:I1045 I1041">
    <cfRule type="cellIs" dxfId="3873" priority="4046" operator="equal">
      <formula>0</formula>
    </cfRule>
  </conditionalFormatting>
  <conditionalFormatting sqref="I1063">
    <cfRule type="cellIs" dxfId="3872" priority="4045" operator="equal">
      <formula>0</formula>
    </cfRule>
  </conditionalFormatting>
  <conditionalFormatting sqref="I1063">
    <cfRule type="cellIs" dxfId="3871" priority="4044" operator="equal">
      <formula>0</formula>
    </cfRule>
  </conditionalFormatting>
  <conditionalFormatting sqref="I1063">
    <cfRule type="cellIs" dxfId="3870" priority="4043" operator="equal">
      <formula>0</formula>
    </cfRule>
  </conditionalFormatting>
  <conditionalFormatting sqref="I1063">
    <cfRule type="cellIs" dxfId="3869" priority="4042" operator="equal">
      <formula>0</formula>
    </cfRule>
  </conditionalFormatting>
  <conditionalFormatting sqref="I1063">
    <cfRule type="cellIs" dxfId="3868" priority="4041" operator="equal">
      <formula>0</formula>
    </cfRule>
  </conditionalFormatting>
  <conditionalFormatting sqref="I1063">
    <cfRule type="cellIs" dxfId="3867" priority="4040" operator="equal">
      <formula>0</formula>
    </cfRule>
  </conditionalFormatting>
  <conditionalFormatting sqref="I1063">
    <cfRule type="cellIs" dxfId="3866" priority="4039" operator="equal">
      <formula>0</formula>
    </cfRule>
  </conditionalFormatting>
  <conditionalFormatting sqref="I1063">
    <cfRule type="cellIs" dxfId="3865" priority="4038" operator="equal">
      <formula>0</formula>
    </cfRule>
  </conditionalFormatting>
  <conditionalFormatting sqref="I1164 I1161:I1162 I1158 I1156 I1154">
    <cfRule type="cellIs" dxfId="3864" priority="4029" operator="equal">
      <formula>0</formula>
    </cfRule>
  </conditionalFormatting>
  <conditionalFormatting sqref="I1164 I1161:I1162 I1158 I1156 I1154">
    <cfRule type="cellIs" dxfId="3863" priority="4028" operator="equal">
      <formula>0</formula>
    </cfRule>
  </conditionalFormatting>
  <conditionalFormatting sqref="I1164 I1161:I1162 I1158 I1156 I1154">
    <cfRule type="cellIs" dxfId="3862" priority="4027" operator="equal">
      <formula>0</formula>
    </cfRule>
  </conditionalFormatting>
  <conditionalFormatting sqref="I1164 I1161:I1162 I1158 I1156 I1154">
    <cfRule type="cellIs" dxfId="3861" priority="4026" operator="equal">
      <formula>0</formula>
    </cfRule>
  </conditionalFormatting>
  <conditionalFormatting sqref="I1164 I1161:I1162 I1158 I1156 I1154">
    <cfRule type="cellIs" dxfId="3860" priority="4025" operator="equal">
      <formula>0</formula>
    </cfRule>
  </conditionalFormatting>
  <conditionalFormatting sqref="I1164 I1161:I1162 I1158 I1156 I1154">
    <cfRule type="cellIs" dxfId="3859" priority="4024" operator="equal">
      <formula>0</formula>
    </cfRule>
  </conditionalFormatting>
  <conditionalFormatting sqref="I1164 I1161:I1162 I1158 I1156 I1154">
    <cfRule type="cellIs" dxfId="3858" priority="4023" operator="equal">
      <formula>0</formula>
    </cfRule>
  </conditionalFormatting>
  <conditionalFormatting sqref="I1164 I1161:I1162 I1158 I1156 I1154">
    <cfRule type="cellIs" dxfId="3857" priority="4022" operator="equal">
      <formula>0</formula>
    </cfRule>
  </conditionalFormatting>
  <conditionalFormatting sqref="I1122:I1123 I1119:I1120 I1115:I1117 I1112 I1110 I1108 I1099 I1092 I1080:I1082 I1076:I1078 I1074">
    <cfRule type="cellIs" dxfId="3856" priority="4037" operator="equal">
      <formula>0</formula>
    </cfRule>
  </conditionalFormatting>
  <conditionalFormatting sqref="I1122:I1123 I1119:I1120 I1115:I1117 I1112 I1110 I1108 I1099 I1092 I1080:I1082 I1076:I1078 I1074">
    <cfRule type="cellIs" dxfId="3855" priority="4036" operator="equal">
      <formula>0</formula>
    </cfRule>
  </conditionalFormatting>
  <conditionalFormatting sqref="I1122:I1123 I1119:I1120 I1115:I1117 I1112 I1110 I1108 I1099 I1092 I1080:I1082 I1076:I1078 I1074">
    <cfRule type="cellIs" dxfId="3854" priority="4035" operator="equal">
      <formula>0</formula>
    </cfRule>
  </conditionalFormatting>
  <conditionalFormatting sqref="I1122:I1123 I1119:I1120 I1115:I1117 I1112 I1110 I1108 I1099 I1092 I1080:I1082 I1076:I1078 I1074">
    <cfRule type="cellIs" dxfId="3853" priority="4034" operator="equal">
      <formula>0</formula>
    </cfRule>
  </conditionalFormatting>
  <conditionalFormatting sqref="I1122:I1123 I1119:I1120 I1115:I1117 I1112 I1110 I1108 I1099 I1092 I1080:I1082 I1076:I1078 I1074">
    <cfRule type="cellIs" dxfId="3852" priority="4033" operator="equal">
      <formula>0</formula>
    </cfRule>
  </conditionalFormatting>
  <conditionalFormatting sqref="I1122:I1123 I1119:I1120 I1115:I1117 I1112 I1110 I1108 I1099 I1092 I1080:I1082 I1076:I1078 I1074">
    <cfRule type="cellIs" dxfId="3851" priority="4032" operator="equal">
      <formula>0</formula>
    </cfRule>
  </conditionalFormatting>
  <conditionalFormatting sqref="I1122:I1123 I1119:I1120 I1115:I1117 I1112 I1110 I1108 I1099 I1092 I1080:I1082 I1076:I1078 I1074">
    <cfRule type="cellIs" dxfId="3850" priority="4031" operator="equal">
      <formula>0</formula>
    </cfRule>
  </conditionalFormatting>
  <conditionalFormatting sqref="I1122:I1123 I1119:I1120 I1115:I1117 I1112 I1110 I1108 I1099 I1092 I1080:I1082 I1076:I1078 I1074">
    <cfRule type="cellIs" dxfId="3849" priority="4030" operator="equal">
      <formula>0</formula>
    </cfRule>
  </conditionalFormatting>
  <conditionalFormatting sqref="I1184 I1178:I1179 I1175 I1173 I1171">
    <cfRule type="cellIs" dxfId="3848" priority="4021" operator="equal">
      <formula>0</formula>
    </cfRule>
  </conditionalFormatting>
  <conditionalFormatting sqref="I1184 I1178:I1179 I1175 I1173 I1171">
    <cfRule type="cellIs" dxfId="3847" priority="4020" operator="equal">
      <formula>0</formula>
    </cfRule>
  </conditionalFormatting>
  <conditionalFormatting sqref="I1184 I1178:I1179 I1175 I1173 I1171">
    <cfRule type="cellIs" dxfId="3846" priority="4019" operator="equal">
      <formula>0</formula>
    </cfRule>
  </conditionalFormatting>
  <conditionalFormatting sqref="I1184 I1178:I1179 I1175 I1173 I1171">
    <cfRule type="cellIs" dxfId="3845" priority="4018" operator="equal">
      <formula>0</formula>
    </cfRule>
  </conditionalFormatting>
  <conditionalFormatting sqref="I1184 I1178:I1179 I1175 I1173 I1171">
    <cfRule type="cellIs" dxfId="3844" priority="4017" operator="equal">
      <formula>0</formula>
    </cfRule>
  </conditionalFormatting>
  <conditionalFormatting sqref="I1184 I1178:I1179 I1175 I1173 I1171">
    <cfRule type="cellIs" dxfId="3843" priority="4016" operator="equal">
      <formula>0</formula>
    </cfRule>
  </conditionalFormatting>
  <conditionalFormatting sqref="I1184 I1178:I1179 I1175 I1173 I1171">
    <cfRule type="cellIs" dxfId="3842" priority="4015" operator="equal">
      <formula>0</formula>
    </cfRule>
  </conditionalFormatting>
  <conditionalFormatting sqref="I1184 I1178:I1179 I1175 I1173 I1171">
    <cfRule type="cellIs" dxfId="3841" priority="4014" operator="equal">
      <formula>0</formula>
    </cfRule>
  </conditionalFormatting>
  <conditionalFormatting sqref="I1191">
    <cfRule type="cellIs" dxfId="3840" priority="4013" operator="equal">
      <formula>0</formula>
    </cfRule>
  </conditionalFormatting>
  <conditionalFormatting sqref="I1191">
    <cfRule type="cellIs" dxfId="3839" priority="4012" operator="equal">
      <formula>0</formula>
    </cfRule>
  </conditionalFormatting>
  <conditionalFormatting sqref="I1191">
    <cfRule type="cellIs" dxfId="3838" priority="4011" operator="equal">
      <formula>0</formula>
    </cfRule>
  </conditionalFormatting>
  <conditionalFormatting sqref="I1191">
    <cfRule type="cellIs" dxfId="3837" priority="4010" operator="equal">
      <formula>0</formula>
    </cfRule>
  </conditionalFormatting>
  <conditionalFormatting sqref="I1191">
    <cfRule type="cellIs" dxfId="3836" priority="4009" operator="equal">
      <formula>0</formula>
    </cfRule>
  </conditionalFormatting>
  <conditionalFormatting sqref="I1191">
    <cfRule type="cellIs" dxfId="3835" priority="4008" operator="equal">
      <formula>0</formula>
    </cfRule>
  </conditionalFormatting>
  <conditionalFormatting sqref="I1191">
    <cfRule type="cellIs" dxfId="3834" priority="4007" operator="equal">
      <formula>0</formula>
    </cfRule>
  </conditionalFormatting>
  <conditionalFormatting sqref="I1191">
    <cfRule type="cellIs" dxfId="3833" priority="4006" operator="equal">
      <formula>0</formula>
    </cfRule>
  </conditionalFormatting>
  <conditionalFormatting sqref="I1205 I1198">
    <cfRule type="cellIs" dxfId="3832" priority="4005" operator="equal">
      <formula>0</formula>
    </cfRule>
  </conditionalFormatting>
  <conditionalFormatting sqref="I1205 I1198">
    <cfRule type="cellIs" dxfId="3831" priority="4004" operator="equal">
      <formula>0</formula>
    </cfRule>
  </conditionalFormatting>
  <conditionalFormatting sqref="I1205 I1198">
    <cfRule type="cellIs" dxfId="3830" priority="4003" operator="equal">
      <formula>0</formula>
    </cfRule>
  </conditionalFormatting>
  <conditionalFormatting sqref="I1205 I1198">
    <cfRule type="cellIs" dxfId="3829" priority="4002" operator="equal">
      <formula>0</formula>
    </cfRule>
  </conditionalFormatting>
  <conditionalFormatting sqref="I1205 I1198">
    <cfRule type="cellIs" dxfId="3828" priority="4001" operator="equal">
      <formula>0</formula>
    </cfRule>
  </conditionalFormatting>
  <conditionalFormatting sqref="I1205 I1198">
    <cfRule type="cellIs" dxfId="3827" priority="4000" operator="equal">
      <formula>0</formula>
    </cfRule>
  </conditionalFormatting>
  <conditionalFormatting sqref="I1205 I1198">
    <cfRule type="cellIs" dxfId="3826" priority="3999" operator="equal">
      <formula>0</formula>
    </cfRule>
  </conditionalFormatting>
  <conditionalFormatting sqref="I1205 I1198">
    <cfRule type="cellIs" dxfId="3825" priority="3998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4" priority="3997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3" priority="3996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2" priority="3995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1" priority="3994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20" priority="3993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9" priority="3992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8" priority="3991" operator="equal">
      <formula>0</formula>
    </cfRule>
  </conditionalFormatting>
  <conditionalFormatting sqref="I1284 I1282 I1251:I1252 I1249 I1246 I1244 I1242 I1234:I1235 I1230:I1232 I1227:I1228 I1224 I1222 I1215 I1212:I1213 I1209 I1207">
    <cfRule type="cellIs" dxfId="3817" priority="3990" operator="equal">
      <formula>0</formula>
    </cfRule>
  </conditionalFormatting>
  <conditionalFormatting sqref="I1064:I1065">
    <cfRule type="containsBlanks" dxfId="3816" priority="3989">
      <formula>LEN(TRIM(I1064))=0</formula>
    </cfRule>
  </conditionalFormatting>
  <conditionalFormatting sqref="I1063">
    <cfRule type="cellIs" dxfId="3815" priority="3984" operator="equal">
      <formula>0</formula>
    </cfRule>
  </conditionalFormatting>
  <conditionalFormatting sqref="I1063">
    <cfRule type="cellIs" dxfId="3814" priority="3983" operator="equal">
      <formula>0</formula>
    </cfRule>
  </conditionalFormatting>
  <conditionalFormatting sqref="I1063">
    <cfRule type="cellIs" dxfId="3813" priority="3982" operator="equal">
      <formula>0</formula>
    </cfRule>
  </conditionalFormatting>
  <conditionalFormatting sqref="I1063">
    <cfRule type="cellIs" dxfId="3812" priority="3981" operator="equal">
      <formula>0</formula>
    </cfRule>
  </conditionalFormatting>
  <conditionalFormatting sqref="I1063">
    <cfRule type="cellIs" dxfId="3811" priority="3988" operator="equal">
      <formula>0</formula>
    </cfRule>
  </conditionalFormatting>
  <conditionalFormatting sqref="I1063">
    <cfRule type="cellIs" dxfId="3810" priority="3987" operator="equal">
      <formula>0</formula>
    </cfRule>
  </conditionalFormatting>
  <conditionalFormatting sqref="I1063">
    <cfRule type="cellIs" dxfId="3809" priority="3986" operator="equal">
      <formula>0</formula>
    </cfRule>
  </conditionalFormatting>
  <conditionalFormatting sqref="I1063">
    <cfRule type="cellIs" dxfId="3808" priority="3985" operator="equal">
      <formula>0</formula>
    </cfRule>
  </conditionalFormatting>
  <conditionalFormatting sqref="I1066">
    <cfRule type="containsBlanks" dxfId="3807" priority="3980">
      <formula>LEN(TRIM(I1066))=0</formula>
    </cfRule>
  </conditionalFormatting>
  <conditionalFormatting sqref="I1066 I1063">
    <cfRule type="cellIs" dxfId="3806" priority="3979" operator="equal">
      <formula>0</formula>
    </cfRule>
  </conditionalFormatting>
  <conditionalFormatting sqref="I1066 I1063">
    <cfRule type="cellIs" dxfId="3805" priority="3978" operator="equal">
      <formula>0</formula>
    </cfRule>
  </conditionalFormatting>
  <conditionalFormatting sqref="I1066 I1063">
    <cfRule type="cellIs" dxfId="3804" priority="3977" operator="equal">
      <formula>0</formula>
    </cfRule>
  </conditionalFormatting>
  <conditionalFormatting sqref="I1066 I1063">
    <cfRule type="cellIs" dxfId="3803" priority="3976" operator="equal">
      <formula>0</formula>
    </cfRule>
  </conditionalFormatting>
  <conditionalFormatting sqref="I1066 I1063">
    <cfRule type="cellIs" dxfId="3802" priority="3975" operator="equal">
      <formula>0</formula>
    </cfRule>
  </conditionalFormatting>
  <conditionalFormatting sqref="I1066 I1063">
    <cfRule type="cellIs" dxfId="3801" priority="3974" operator="equal">
      <formula>0</formula>
    </cfRule>
  </conditionalFormatting>
  <conditionalFormatting sqref="I1066 I1063">
    <cfRule type="cellIs" dxfId="3800" priority="3973" operator="equal">
      <formula>0</formula>
    </cfRule>
  </conditionalFormatting>
  <conditionalFormatting sqref="I1066 I1063">
    <cfRule type="cellIs" dxfId="3799" priority="3972" operator="equal">
      <formula>0</formula>
    </cfRule>
  </conditionalFormatting>
  <conditionalFormatting sqref="I17:I400 I407:I446 I454:I561 I569:I1123 I1148:I1179 I1182:I1285">
    <cfRule type="cellIs" dxfId="3798" priority="3971" operator="equal">
      <formula>"x"</formula>
    </cfRule>
  </conditionalFormatting>
  <conditionalFormatting sqref="I401:I406">
    <cfRule type="containsBlanks" dxfId="3797" priority="3970">
      <formula>LEN(TRIM(I401))=0</formula>
    </cfRule>
  </conditionalFormatting>
  <conditionalFormatting sqref="I401:I406">
    <cfRule type="cellIs" dxfId="3796" priority="3969" operator="equal">
      <formula>0</formula>
    </cfRule>
  </conditionalFormatting>
  <conditionalFormatting sqref="I401:I406">
    <cfRule type="cellIs" dxfId="3795" priority="3968" operator="equal">
      <formula>0</formula>
    </cfRule>
  </conditionalFormatting>
  <conditionalFormatting sqref="I401:I406">
    <cfRule type="cellIs" dxfId="3794" priority="3967" operator="equal">
      <formula>0</formula>
    </cfRule>
  </conditionalFormatting>
  <conditionalFormatting sqref="I401:I406">
    <cfRule type="cellIs" dxfId="3793" priority="3966" operator="equal">
      <formula>0</formula>
    </cfRule>
  </conditionalFormatting>
  <conditionalFormatting sqref="I401:I406">
    <cfRule type="cellIs" dxfId="3792" priority="3965" operator="equal">
      <formula>0</formula>
    </cfRule>
  </conditionalFormatting>
  <conditionalFormatting sqref="I401:I406">
    <cfRule type="cellIs" dxfId="3791" priority="3964" operator="equal">
      <formula>0</formula>
    </cfRule>
  </conditionalFormatting>
  <conditionalFormatting sqref="I401:I406">
    <cfRule type="cellIs" dxfId="3790" priority="3963" operator="equal">
      <formula>0</formula>
    </cfRule>
  </conditionalFormatting>
  <conditionalFormatting sqref="I401:I406">
    <cfRule type="cellIs" dxfId="3789" priority="3962" operator="equal">
      <formula>0</formula>
    </cfRule>
  </conditionalFormatting>
  <conditionalFormatting sqref="I401:I406">
    <cfRule type="cellIs" dxfId="3788" priority="3961" operator="equal">
      <formula>"x"</formula>
    </cfRule>
  </conditionalFormatting>
  <conditionalFormatting sqref="I447:I453">
    <cfRule type="containsBlanks" dxfId="3787" priority="3960">
      <formula>LEN(TRIM(I447))=0</formula>
    </cfRule>
  </conditionalFormatting>
  <conditionalFormatting sqref="I448:I453">
    <cfRule type="cellIs" dxfId="3786" priority="3959" operator="equal">
      <formula>0</formula>
    </cfRule>
  </conditionalFormatting>
  <conditionalFormatting sqref="I448:I453">
    <cfRule type="cellIs" dxfId="3785" priority="3958" operator="equal">
      <formula>0</formula>
    </cfRule>
  </conditionalFormatting>
  <conditionalFormatting sqref="I448:I453">
    <cfRule type="cellIs" dxfId="3784" priority="3957" operator="equal">
      <formula>0</formula>
    </cfRule>
  </conditionalFormatting>
  <conditionalFormatting sqref="I448:I453">
    <cfRule type="cellIs" dxfId="3783" priority="3956" operator="equal">
      <formula>0</formula>
    </cfRule>
  </conditionalFormatting>
  <conditionalFormatting sqref="I448:I453">
    <cfRule type="cellIs" dxfId="3782" priority="3955" operator="equal">
      <formula>0</formula>
    </cfRule>
  </conditionalFormatting>
  <conditionalFormatting sqref="I448:I453">
    <cfRule type="cellIs" dxfId="3781" priority="3954" operator="equal">
      <formula>0</formula>
    </cfRule>
  </conditionalFormatting>
  <conditionalFormatting sqref="I448:I453">
    <cfRule type="cellIs" dxfId="3780" priority="3953" operator="equal">
      <formula>0</formula>
    </cfRule>
  </conditionalFormatting>
  <conditionalFormatting sqref="I448:I453">
    <cfRule type="cellIs" dxfId="3779" priority="3952" operator="equal">
      <formula>0</formula>
    </cfRule>
  </conditionalFormatting>
  <conditionalFormatting sqref="I447:I453">
    <cfRule type="cellIs" dxfId="3778" priority="3951" operator="equal">
      <formula>"x"</formula>
    </cfRule>
  </conditionalFormatting>
  <conditionalFormatting sqref="I1180:I1181">
    <cfRule type="containsBlanks" dxfId="3777" priority="3950">
      <formula>LEN(TRIM(I1180))=0</formula>
    </cfRule>
  </conditionalFormatting>
  <conditionalFormatting sqref="I1181">
    <cfRule type="cellIs" dxfId="3776" priority="3949" operator="equal">
      <formula>0</formula>
    </cfRule>
  </conditionalFormatting>
  <conditionalFormatting sqref="I1181">
    <cfRule type="cellIs" dxfId="3775" priority="3948" operator="equal">
      <formula>0</formula>
    </cfRule>
  </conditionalFormatting>
  <conditionalFormatting sqref="I1181">
    <cfRule type="cellIs" dxfId="3774" priority="3947" operator="equal">
      <formula>0</formula>
    </cfRule>
  </conditionalFormatting>
  <conditionalFormatting sqref="I1181">
    <cfRule type="cellIs" dxfId="3773" priority="3946" operator="equal">
      <formula>0</formula>
    </cfRule>
  </conditionalFormatting>
  <conditionalFormatting sqref="I1181">
    <cfRule type="cellIs" dxfId="3772" priority="3945" operator="equal">
      <formula>0</formula>
    </cfRule>
  </conditionalFormatting>
  <conditionalFormatting sqref="I1181">
    <cfRule type="cellIs" dxfId="3771" priority="3944" operator="equal">
      <formula>0</formula>
    </cfRule>
  </conditionalFormatting>
  <conditionalFormatting sqref="I1181">
    <cfRule type="cellIs" dxfId="3770" priority="3943" operator="equal">
      <formula>0</formula>
    </cfRule>
  </conditionalFormatting>
  <conditionalFormatting sqref="I1181">
    <cfRule type="cellIs" dxfId="3769" priority="3942" operator="equal">
      <formula>0</formula>
    </cfRule>
  </conditionalFormatting>
  <conditionalFormatting sqref="I1180:I1181">
    <cfRule type="cellIs" dxfId="3768" priority="3941" operator="equal">
      <formula>"x"</formula>
    </cfRule>
  </conditionalFormatting>
  <conditionalFormatting sqref="I1275 I1273 I1271">
    <cfRule type="cellIs" dxfId="3767" priority="3940" operator="equal">
      <formula>0</formula>
    </cfRule>
  </conditionalFormatting>
  <conditionalFormatting sqref="I1275 I1273 I1271">
    <cfRule type="cellIs" dxfId="3766" priority="3939" operator="equal">
      <formula>0</formula>
    </cfRule>
  </conditionalFormatting>
  <conditionalFormatting sqref="I1275 I1273 I1271">
    <cfRule type="cellIs" dxfId="3765" priority="3938" operator="equal">
      <formula>0</formula>
    </cfRule>
  </conditionalFormatting>
  <conditionalFormatting sqref="I1275 I1273 I1271">
    <cfRule type="cellIs" dxfId="3764" priority="3937" operator="equal">
      <formula>0</formula>
    </cfRule>
  </conditionalFormatting>
  <conditionalFormatting sqref="I1275 I1273 I1271">
    <cfRule type="cellIs" dxfId="3763" priority="3936" operator="equal">
      <formula>0</formula>
    </cfRule>
  </conditionalFormatting>
  <conditionalFormatting sqref="I1275 I1273 I1271">
    <cfRule type="cellIs" dxfId="3762" priority="3935" operator="equal">
      <formula>0</formula>
    </cfRule>
  </conditionalFormatting>
  <conditionalFormatting sqref="I1275 I1273 I1271">
    <cfRule type="cellIs" dxfId="3761" priority="3934" operator="equal">
      <formula>0</formula>
    </cfRule>
  </conditionalFormatting>
  <conditionalFormatting sqref="I1275 I1273 I1271">
    <cfRule type="cellIs" dxfId="3760" priority="3933" operator="equal">
      <formula>0</formula>
    </cfRule>
  </conditionalFormatting>
  <conditionalFormatting sqref="I17:I561 I569:I1123 I1148:I1285">
    <cfRule type="cellIs" dxfId="3759" priority="3932" operator="equal">
      <formula>9999</formula>
    </cfRule>
  </conditionalFormatting>
  <conditionalFormatting sqref="I562:I568">
    <cfRule type="containsBlanks" dxfId="3758" priority="3931">
      <formula>LEN(TRIM(I562))=0</formula>
    </cfRule>
  </conditionalFormatting>
  <conditionalFormatting sqref="I563:I568">
    <cfRule type="cellIs" dxfId="3757" priority="3930" operator="equal">
      <formula>0</formula>
    </cfRule>
  </conditionalFormatting>
  <conditionalFormatting sqref="I563:I568">
    <cfRule type="cellIs" dxfId="3756" priority="3929" operator="equal">
      <formula>0</formula>
    </cfRule>
  </conditionalFormatting>
  <conditionalFormatting sqref="I563:I568">
    <cfRule type="cellIs" dxfId="3755" priority="3928" operator="equal">
      <formula>0</formula>
    </cfRule>
  </conditionalFormatting>
  <conditionalFormatting sqref="I563:I568">
    <cfRule type="cellIs" dxfId="3754" priority="3927" operator="equal">
      <formula>0</formula>
    </cfRule>
  </conditionalFormatting>
  <conditionalFormatting sqref="I563:I568">
    <cfRule type="cellIs" dxfId="3753" priority="3926" operator="equal">
      <formula>0</formula>
    </cfRule>
  </conditionalFormatting>
  <conditionalFormatting sqref="I563:I568">
    <cfRule type="cellIs" dxfId="3752" priority="3925" operator="equal">
      <formula>0</formula>
    </cfRule>
  </conditionalFormatting>
  <conditionalFormatting sqref="I563:I568">
    <cfRule type="cellIs" dxfId="3751" priority="3924" operator="equal">
      <formula>0</formula>
    </cfRule>
  </conditionalFormatting>
  <conditionalFormatting sqref="I563:I568">
    <cfRule type="cellIs" dxfId="3750" priority="3923" operator="equal">
      <formula>0</formula>
    </cfRule>
  </conditionalFormatting>
  <conditionalFormatting sqref="I562:I568">
    <cfRule type="cellIs" dxfId="3749" priority="3922" operator="equal">
      <formula>"x"</formula>
    </cfRule>
  </conditionalFormatting>
  <conditionalFormatting sqref="I562:I568">
    <cfRule type="cellIs" dxfId="3748" priority="3921" operator="equal">
      <formula>9999</formula>
    </cfRule>
  </conditionalFormatting>
  <conditionalFormatting sqref="I17:I1123 I1148:I1285">
    <cfRule type="cellIs" dxfId="3747" priority="3920" operator="greaterThan">
      <formula>2102</formula>
    </cfRule>
  </conditionalFormatting>
  <conditionalFormatting sqref="G38:G39 G120:G121 G190:G192 G126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77 G1279:G1285">
    <cfRule type="cellIs" dxfId="3746" priority="3919" operator="between">
      <formula>3100</formula>
      <formula>5999</formula>
    </cfRule>
  </conditionalFormatting>
  <conditionalFormatting sqref="G1077">
    <cfRule type="cellIs" dxfId="3745" priority="3918" operator="between">
      <formula>3100</formula>
      <formula>5999</formula>
    </cfRule>
  </conditionalFormatting>
  <conditionalFormatting sqref="G18">
    <cfRule type="cellIs" dxfId="3744" priority="3917" operator="between">
      <formula>3100</formula>
      <formula>5999</formula>
    </cfRule>
  </conditionalFormatting>
  <conditionalFormatting sqref="G37">
    <cfRule type="cellIs" dxfId="3743" priority="3916" operator="between">
      <formula>3100</formula>
      <formula>5999</formula>
    </cfRule>
  </conditionalFormatting>
  <conditionalFormatting sqref="G119">
    <cfRule type="cellIs" dxfId="3742" priority="3915" operator="between">
      <formula>3100</formula>
      <formula>5999</formula>
    </cfRule>
  </conditionalFormatting>
  <conditionalFormatting sqref="G188">
    <cfRule type="cellIs" dxfId="3741" priority="3914" operator="between">
      <formula>3100</formula>
      <formula>5999</formula>
    </cfRule>
  </conditionalFormatting>
  <conditionalFormatting sqref="G189">
    <cfRule type="cellIs" dxfId="3740" priority="3913" operator="between">
      <formula>3100</formula>
      <formula>5999</formula>
    </cfRule>
  </conditionalFormatting>
  <conditionalFormatting sqref="G193">
    <cfRule type="cellIs" dxfId="3739" priority="3912" operator="between">
      <formula>3100</formula>
      <formula>5999</formula>
    </cfRule>
  </conditionalFormatting>
  <conditionalFormatting sqref="G194">
    <cfRule type="cellIs" dxfId="3738" priority="3911" operator="between">
      <formula>3100</formula>
      <formula>5999</formula>
    </cfRule>
  </conditionalFormatting>
  <conditionalFormatting sqref="G1237 G1239:G1241">
    <cfRule type="cellIs" dxfId="3737" priority="3910" operator="between">
      <formula>3100</formula>
      <formula>5999</formula>
    </cfRule>
  </conditionalFormatting>
  <conditionalFormatting sqref="G1242">
    <cfRule type="cellIs" dxfId="3736" priority="3909" operator="between">
      <formula>3100</formula>
      <formula>5999</formula>
    </cfRule>
  </conditionalFormatting>
  <conditionalFormatting sqref="G1243">
    <cfRule type="cellIs" dxfId="3735" priority="3908" operator="between">
      <formula>3100</formula>
      <formula>5999</formula>
    </cfRule>
  </conditionalFormatting>
  <conditionalFormatting sqref="G1244">
    <cfRule type="cellIs" dxfId="3734" priority="3907" operator="between">
      <formula>3100</formula>
      <formula>5999</formula>
    </cfRule>
  </conditionalFormatting>
  <conditionalFormatting sqref="G1245">
    <cfRule type="cellIs" dxfId="3733" priority="3906" operator="between">
      <formula>3100</formula>
      <formula>5999</formula>
    </cfRule>
  </conditionalFormatting>
  <conditionalFormatting sqref="G1246">
    <cfRule type="cellIs" dxfId="3732" priority="3905" operator="between">
      <formula>3100</formula>
      <formula>5999</formula>
    </cfRule>
  </conditionalFormatting>
  <conditionalFormatting sqref="G19">
    <cfRule type="cellIs" dxfId="3731" priority="3904" operator="between">
      <formula>3100</formula>
      <formula>5999</formula>
    </cfRule>
  </conditionalFormatting>
  <conditionalFormatting sqref="G32">
    <cfRule type="cellIs" dxfId="3730" priority="3903" operator="between">
      <formula>3100</formula>
      <formula>5999</formula>
    </cfRule>
  </conditionalFormatting>
  <conditionalFormatting sqref="G40">
    <cfRule type="cellIs" dxfId="3729" priority="3902" operator="between">
      <formula>3100</formula>
      <formula>5999</formula>
    </cfRule>
  </conditionalFormatting>
  <conditionalFormatting sqref="G81">
    <cfRule type="cellIs" dxfId="3728" priority="3901" operator="between">
      <formula>3100</formula>
      <formula>5999</formula>
    </cfRule>
  </conditionalFormatting>
  <conditionalFormatting sqref="G101">
    <cfRule type="cellIs" dxfId="3727" priority="3900" operator="between">
      <formula>3100</formula>
      <formula>5999</formula>
    </cfRule>
  </conditionalFormatting>
  <conditionalFormatting sqref="G114">
    <cfRule type="cellIs" dxfId="3726" priority="3899" operator="between">
      <formula>3100</formula>
      <formula>5999</formula>
    </cfRule>
  </conditionalFormatting>
  <conditionalFormatting sqref="G122">
    <cfRule type="cellIs" dxfId="3725" priority="3898" operator="between">
      <formula>3100</formula>
      <formula>5999</formula>
    </cfRule>
  </conditionalFormatting>
  <conditionalFormatting sqref="G163">
    <cfRule type="cellIs" dxfId="3724" priority="3897" operator="between">
      <formula>3100</formula>
      <formula>5999</formula>
    </cfRule>
  </conditionalFormatting>
  <conditionalFormatting sqref="G182">
    <cfRule type="cellIs" dxfId="3723" priority="3896" operator="between">
      <formula>3100</formula>
      <formula>5999</formula>
    </cfRule>
  </conditionalFormatting>
  <conditionalFormatting sqref="G1035">
    <cfRule type="cellIs" dxfId="3722" priority="3895" operator="between">
      <formula>3100</formula>
      <formula>5999</formula>
    </cfRule>
  </conditionalFormatting>
  <conditionalFormatting sqref="G1055">
    <cfRule type="cellIs" dxfId="3721" priority="3894" operator="between">
      <formula>3100</formula>
      <formula>5999</formula>
    </cfRule>
  </conditionalFormatting>
  <conditionalFormatting sqref="G1069">
    <cfRule type="cellIs" dxfId="3720" priority="3893" operator="between">
      <formula>3100</formula>
      <formula>5999</formula>
    </cfRule>
  </conditionalFormatting>
  <conditionalFormatting sqref="G1088">
    <cfRule type="cellIs" dxfId="3719" priority="3892" operator="between">
      <formula>3100</formula>
      <formula>5999</formula>
    </cfRule>
  </conditionalFormatting>
  <conditionalFormatting sqref="G1095">
    <cfRule type="cellIs" dxfId="3718" priority="3891" operator="between">
      <formula>3100</formula>
      <formula>5999</formula>
    </cfRule>
  </conditionalFormatting>
  <conditionalFormatting sqref="G1150">
    <cfRule type="cellIs" dxfId="3717" priority="3890" operator="between">
      <formula>3100</formula>
      <formula>5999</formula>
    </cfRule>
  </conditionalFormatting>
  <conditionalFormatting sqref="G1187">
    <cfRule type="cellIs" dxfId="3716" priority="3889" operator="between">
      <formula>3100</formula>
      <formula>5999</formula>
    </cfRule>
  </conditionalFormatting>
  <conditionalFormatting sqref="G1201">
    <cfRule type="cellIs" dxfId="3715" priority="3888" operator="between">
      <formula>3100</formula>
      <formula>5999</formula>
    </cfRule>
  </conditionalFormatting>
  <conditionalFormatting sqref="G1218">
    <cfRule type="cellIs" dxfId="3714" priority="3887" operator="between">
      <formula>3100</formula>
      <formula>5999</formula>
    </cfRule>
  </conditionalFormatting>
  <conditionalFormatting sqref="G1238">
    <cfRule type="cellIs" dxfId="3713" priority="3886" operator="between">
      <formula>3100</formula>
      <formula>5999</formula>
    </cfRule>
  </conditionalFormatting>
  <conditionalFormatting sqref="G1278">
    <cfRule type="cellIs" dxfId="3712" priority="3885" operator="between">
      <formula>3100</formula>
      <formula>5999</formula>
    </cfRule>
  </conditionalFormatting>
  <conditionalFormatting sqref="F1032 F195:F203 F1061:F1063 F1067:F1069 F17:F22 F1034:F1059 F1071:F1077 F1079:F1107 F1250:F1265 F1182:F1190 F1276:F1285 F1113:F1115 F1118:F1119 F1121:F1122 F1148:F1179 F1192:F1197 F1199:F1246">
    <cfRule type="cellIs" dxfId="3711" priority="3876" operator="equal">
      <formula>12</formula>
    </cfRule>
    <cfRule type="cellIs" dxfId="3710" priority="3877" operator="equal">
      <formula>52</formula>
    </cfRule>
    <cfRule type="cellIs" dxfId="3709" priority="3878" operator="equal">
      <formula>82</formula>
    </cfRule>
    <cfRule type="cellIs" dxfId="3708" priority="3879" operator="equal">
      <formula>72</formula>
    </cfRule>
    <cfRule type="cellIs" dxfId="3707" priority="3880" operator="equal">
      <formula>49</formula>
    </cfRule>
    <cfRule type="cellIs" dxfId="3706" priority="3881" operator="equal">
      <formula>62</formula>
    </cfRule>
    <cfRule type="cellIs" dxfId="3705" priority="3882" operator="equal">
      <formula>54</formula>
    </cfRule>
    <cfRule type="cellIs" dxfId="3704" priority="3883" operator="equal">
      <formula>32</formula>
    </cfRule>
    <cfRule type="cellIs" dxfId="3703" priority="3884" operator="equal">
      <formula>11</formula>
    </cfRule>
  </conditionalFormatting>
  <conditionalFormatting sqref="G213:G400 G499:G541 G454:G485 G407:G438">
    <cfRule type="cellIs" dxfId="3702" priority="3875" operator="between">
      <formula>3100</formula>
      <formula>5999</formula>
    </cfRule>
  </conditionalFormatting>
  <conditionalFormatting sqref="G204:G212 G549:G555">
    <cfRule type="cellIs" dxfId="3701" priority="3874" operator="between">
      <formula>3100</formula>
      <formula>5999</formula>
    </cfRule>
  </conditionalFormatting>
  <conditionalFormatting sqref="G556:G561">
    <cfRule type="cellIs" dxfId="3700" priority="3873" operator="between">
      <formula>3100</formula>
      <formula>5999</formula>
    </cfRule>
  </conditionalFormatting>
  <conditionalFormatting sqref="G486 G493:G498">
    <cfRule type="cellIs" dxfId="3699" priority="3872" operator="between">
      <formula>3100</formula>
      <formula>5999</formula>
    </cfRule>
  </conditionalFormatting>
  <conditionalFormatting sqref="G543:G548">
    <cfRule type="cellIs" dxfId="3698" priority="3870" operator="between">
      <formula>3100</formula>
      <formula>5999</formula>
    </cfRule>
  </conditionalFormatting>
  <conditionalFormatting sqref="G542">
    <cfRule type="cellIs" dxfId="3697" priority="3871" operator="between">
      <formula>3100</formula>
      <formula>5999</formula>
    </cfRule>
  </conditionalFormatting>
  <conditionalFormatting sqref="F204:F206">
    <cfRule type="cellIs" dxfId="3696" priority="3861" operator="equal">
      <formula>12</formula>
    </cfRule>
    <cfRule type="cellIs" dxfId="3695" priority="3862" operator="equal">
      <formula>52</formula>
    </cfRule>
    <cfRule type="cellIs" dxfId="3694" priority="3863" operator="equal">
      <formula>82</formula>
    </cfRule>
    <cfRule type="cellIs" dxfId="3693" priority="3864" operator="equal">
      <formula>72</formula>
    </cfRule>
    <cfRule type="cellIs" dxfId="3692" priority="3865" operator="equal">
      <formula>49</formula>
    </cfRule>
    <cfRule type="cellIs" dxfId="3691" priority="3866" operator="equal">
      <formula>62</formula>
    </cfRule>
    <cfRule type="cellIs" dxfId="3690" priority="3867" operator="equal">
      <formula>54</formula>
    </cfRule>
    <cfRule type="cellIs" dxfId="3689" priority="3868" operator="equal">
      <formula>32</formula>
    </cfRule>
    <cfRule type="cellIs" dxfId="3688" priority="3869" operator="equal">
      <formula>11</formula>
    </cfRule>
  </conditionalFormatting>
  <conditionalFormatting sqref="G577:G617 G624:G818 G916:G923 G930:G1001">
    <cfRule type="cellIs" dxfId="3687" priority="3860" operator="between">
      <formula>3100</formula>
      <formula>5999</formula>
    </cfRule>
  </conditionalFormatting>
  <conditionalFormatting sqref="G860 G907:G909 G833:G846 G867:G886 G893:G900 G1009:G1017 G1025:G1031">
    <cfRule type="cellIs" dxfId="3686" priority="3859" operator="between">
      <formula>3100</formula>
      <formula>5999</formula>
    </cfRule>
  </conditionalFormatting>
  <conditionalFormatting sqref="G819:G824">
    <cfRule type="cellIs" dxfId="3685" priority="3858" operator="between">
      <formula>3100</formula>
      <formula>5999</formula>
    </cfRule>
  </conditionalFormatting>
  <conditionalFormatting sqref="G910:G915">
    <cfRule type="cellIs" dxfId="3684" priority="3857" operator="between">
      <formula>3100</formula>
      <formula>5999</formula>
    </cfRule>
  </conditionalFormatting>
  <conditionalFormatting sqref="G887:G892">
    <cfRule type="cellIs" dxfId="3683" priority="3856" operator="between">
      <formula>3100</formula>
      <formula>5999</formula>
    </cfRule>
  </conditionalFormatting>
  <conditionalFormatting sqref="G825:G826">
    <cfRule type="cellIs" dxfId="3682" priority="3855" operator="between">
      <formula>3100</formula>
      <formula>5999</formula>
    </cfRule>
  </conditionalFormatting>
  <conditionalFormatting sqref="G827:G832">
    <cfRule type="cellIs" dxfId="3681" priority="3854" operator="between">
      <formula>3100</formula>
      <formula>5999</formula>
    </cfRule>
  </conditionalFormatting>
  <conditionalFormatting sqref="G847">
    <cfRule type="cellIs" dxfId="3680" priority="3853" operator="between">
      <formula>3100</formula>
      <formula>5999</formula>
    </cfRule>
  </conditionalFormatting>
  <conditionalFormatting sqref="G848:G853">
    <cfRule type="cellIs" dxfId="3679" priority="3852" operator="between">
      <formula>3100</formula>
      <formula>5999</formula>
    </cfRule>
  </conditionalFormatting>
  <conditionalFormatting sqref="G1002">
    <cfRule type="cellIs" dxfId="3678" priority="3851" operator="between">
      <formula>3100</formula>
      <formula>5999</formula>
    </cfRule>
  </conditionalFormatting>
  <conditionalFormatting sqref="G1003:G1008">
    <cfRule type="cellIs" dxfId="3677" priority="3850" operator="between">
      <formula>3100</formula>
      <formula>5999</formula>
    </cfRule>
  </conditionalFormatting>
  <conditionalFormatting sqref="G854:G859">
    <cfRule type="cellIs" dxfId="3676" priority="3849" operator="between">
      <formula>3100</formula>
      <formula>5999</formula>
    </cfRule>
  </conditionalFormatting>
  <conditionalFormatting sqref="G901:G906">
    <cfRule type="cellIs" dxfId="3675" priority="3848" operator="between">
      <formula>3100</formula>
      <formula>5999</formula>
    </cfRule>
  </conditionalFormatting>
  <conditionalFormatting sqref="G861:G866">
    <cfRule type="cellIs" dxfId="3674" priority="3847" operator="between">
      <formula>3100</formula>
      <formula>5999</formula>
    </cfRule>
  </conditionalFormatting>
  <conditionalFormatting sqref="G924:G929">
    <cfRule type="cellIs" dxfId="3673" priority="3846" operator="between">
      <formula>3100</formula>
      <formula>5999</formula>
    </cfRule>
  </conditionalFormatting>
  <conditionalFormatting sqref="G618:G623">
    <cfRule type="cellIs" dxfId="3672" priority="3845" operator="between">
      <formula>3100</formula>
      <formula>5999</formula>
    </cfRule>
  </conditionalFormatting>
  <conditionalFormatting sqref="G1018:G1024">
    <cfRule type="cellIs" dxfId="3671" priority="3844" operator="between">
      <formula>3100</formula>
      <formula>5999</formula>
    </cfRule>
  </conditionalFormatting>
  <conditionalFormatting sqref="G1193 G1195">
    <cfRule type="cellIs" dxfId="3670" priority="3843" operator="between">
      <formula>3100</formula>
      <formula>5999</formula>
    </cfRule>
  </conditionalFormatting>
  <conditionalFormatting sqref="G1196:G1198">
    <cfRule type="cellIs" dxfId="3669" priority="3842" operator="between">
      <formula>3100</formula>
      <formula>5999</formula>
    </cfRule>
  </conditionalFormatting>
  <conditionalFormatting sqref="G1194">
    <cfRule type="cellIs" dxfId="3668" priority="3841" operator="between">
      <formula>3100</formula>
      <formula>5999</formula>
    </cfRule>
  </conditionalFormatting>
  <conditionalFormatting sqref="G1250">
    <cfRule type="cellIs" dxfId="3667" priority="3840" operator="between">
      <formula>3100</formula>
      <formula>5999</formula>
    </cfRule>
  </conditionalFormatting>
  <conditionalFormatting sqref="G1251">
    <cfRule type="cellIs" dxfId="3666" priority="3839" operator="between">
      <formula>3100</formula>
      <formula>5999</formula>
    </cfRule>
  </conditionalFormatting>
  <conditionalFormatting sqref="G1252">
    <cfRule type="cellIs" dxfId="3665" priority="3838" operator="between">
      <formula>3100</formula>
      <formula>5999</formula>
    </cfRule>
  </conditionalFormatting>
  <conditionalFormatting sqref="G1253">
    <cfRule type="cellIs" dxfId="3664" priority="3837" operator="between">
      <formula>3100</formula>
      <formula>5999</formula>
    </cfRule>
  </conditionalFormatting>
  <conditionalFormatting sqref="G1254:G1255 G1258:G1264">
    <cfRule type="cellIs" dxfId="3663" priority="3836" operator="between">
      <formula>3100</formula>
      <formula>5999</formula>
    </cfRule>
  </conditionalFormatting>
  <conditionalFormatting sqref="F1247">
    <cfRule type="cellIs" dxfId="3662" priority="3827" operator="equal">
      <formula>12</formula>
    </cfRule>
    <cfRule type="cellIs" dxfId="3661" priority="3828" operator="equal">
      <formula>52</formula>
    </cfRule>
    <cfRule type="cellIs" dxfId="3660" priority="3829" operator="equal">
      <formula>82</formula>
    </cfRule>
    <cfRule type="cellIs" dxfId="3659" priority="3830" operator="equal">
      <formula>72</formula>
    </cfRule>
    <cfRule type="cellIs" dxfId="3658" priority="3831" operator="equal">
      <formula>49</formula>
    </cfRule>
    <cfRule type="cellIs" dxfId="3657" priority="3832" operator="equal">
      <formula>62</formula>
    </cfRule>
    <cfRule type="cellIs" dxfId="3656" priority="3833" operator="equal">
      <formula>54</formula>
    </cfRule>
    <cfRule type="cellIs" dxfId="3655" priority="3834" operator="equal">
      <formula>32</formula>
    </cfRule>
    <cfRule type="cellIs" dxfId="3654" priority="3835" operator="equal">
      <formula>11</formula>
    </cfRule>
  </conditionalFormatting>
  <conditionalFormatting sqref="G1247">
    <cfRule type="cellIs" dxfId="3653" priority="3826" operator="between">
      <formula>3100</formula>
      <formula>5999</formula>
    </cfRule>
  </conditionalFormatting>
  <conditionalFormatting sqref="G1248">
    <cfRule type="cellIs" dxfId="3652" priority="3825" operator="between">
      <formula>3100</formula>
      <formula>5999</formula>
    </cfRule>
  </conditionalFormatting>
  <conditionalFormatting sqref="G1249">
    <cfRule type="cellIs" dxfId="3651" priority="3824" operator="between">
      <formula>3100</formula>
      <formula>5999</formula>
    </cfRule>
  </conditionalFormatting>
  <conditionalFormatting sqref="F1248:F1249">
    <cfRule type="cellIs" dxfId="3650" priority="3815" operator="equal">
      <formula>12</formula>
    </cfRule>
    <cfRule type="cellIs" dxfId="3649" priority="3816" operator="equal">
      <formula>52</formula>
    </cfRule>
    <cfRule type="cellIs" dxfId="3648" priority="3817" operator="equal">
      <formula>82</formula>
    </cfRule>
    <cfRule type="cellIs" dxfId="3647" priority="3818" operator="equal">
      <formula>72</formula>
    </cfRule>
    <cfRule type="cellIs" dxfId="3646" priority="3819" operator="equal">
      <formula>49</formula>
    </cfRule>
    <cfRule type="cellIs" dxfId="3645" priority="3820" operator="equal">
      <formula>62</formula>
    </cfRule>
    <cfRule type="cellIs" dxfId="3644" priority="3821" operator="equal">
      <formula>54</formula>
    </cfRule>
    <cfRule type="cellIs" dxfId="3643" priority="3822" operator="equal">
      <formula>32</formula>
    </cfRule>
    <cfRule type="cellIs" dxfId="3642" priority="3823" operator="equal">
      <formula>11</formula>
    </cfRule>
  </conditionalFormatting>
  <conditionalFormatting sqref="G487:G492">
    <cfRule type="cellIs" dxfId="3641" priority="3814" operator="between">
      <formula>3100</formula>
      <formula>5999</formula>
    </cfRule>
  </conditionalFormatting>
  <conditionalFormatting sqref="G1033">
    <cfRule type="cellIs" dxfId="3640" priority="3813" operator="between">
      <formula>3100</formula>
      <formula>5999</formula>
    </cfRule>
  </conditionalFormatting>
  <conditionalFormatting sqref="F1033">
    <cfRule type="cellIs" dxfId="3639" priority="3804" operator="equal">
      <formula>12</formula>
    </cfRule>
    <cfRule type="cellIs" dxfId="3638" priority="3805" operator="equal">
      <formula>52</formula>
    </cfRule>
    <cfRule type="cellIs" dxfId="3637" priority="3806" operator="equal">
      <formula>82</formula>
    </cfRule>
    <cfRule type="cellIs" dxfId="3636" priority="3807" operator="equal">
      <formula>72</formula>
    </cfRule>
    <cfRule type="cellIs" dxfId="3635" priority="3808" operator="equal">
      <formula>49</formula>
    </cfRule>
    <cfRule type="cellIs" dxfId="3634" priority="3809" operator="equal">
      <formula>62</formula>
    </cfRule>
    <cfRule type="cellIs" dxfId="3633" priority="3810" operator="equal">
      <formula>54</formula>
    </cfRule>
    <cfRule type="cellIs" dxfId="3632" priority="3811" operator="equal">
      <formula>32</formula>
    </cfRule>
    <cfRule type="cellIs" dxfId="3631" priority="3812" operator="equal">
      <formula>11</formula>
    </cfRule>
  </conditionalFormatting>
  <conditionalFormatting sqref="G76:G78">
    <cfRule type="cellIs" dxfId="3630" priority="3803" operator="between">
      <formula>3100</formula>
      <formula>5999</formula>
    </cfRule>
  </conditionalFormatting>
  <conditionalFormatting sqref="G158:G160">
    <cfRule type="cellIs" dxfId="3629" priority="3802" operator="between">
      <formula>3100</formula>
      <formula>5999</formula>
    </cfRule>
  </conditionalFormatting>
  <conditionalFormatting sqref="G439:G446">
    <cfRule type="cellIs" dxfId="3628" priority="3801" operator="between">
      <formula>3100</formula>
      <formula>5999</formula>
    </cfRule>
  </conditionalFormatting>
  <conditionalFormatting sqref="G1078">
    <cfRule type="cellIs" dxfId="3627" priority="3800" operator="between">
      <formula>3100</formula>
      <formula>5999</formula>
    </cfRule>
  </conditionalFormatting>
  <conditionalFormatting sqref="G1167">
    <cfRule type="cellIs" dxfId="3626" priority="3799" operator="between">
      <formula>3100</formula>
      <formula>5999</formula>
    </cfRule>
  </conditionalFormatting>
  <conditionalFormatting sqref="G1070">
    <cfRule type="cellIs" dxfId="3625" priority="3798" operator="between">
      <formula>3100</formula>
      <formula>5999</formula>
    </cfRule>
  </conditionalFormatting>
  <conditionalFormatting sqref="F1070">
    <cfRule type="cellIs" dxfId="3624" priority="3789" operator="equal">
      <formula>12</formula>
    </cfRule>
    <cfRule type="cellIs" dxfId="3623" priority="3790" operator="equal">
      <formula>52</formula>
    </cfRule>
    <cfRule type="cellIs" dxfId="3622" priority="3791" operator="equal">
      <formula>82</formula>
    </cfRule>
    <cfRule type="cellIs" dxfId="3621" priority="3792" operator="equal">
      <formula>72</formula>
    </cfRule>
    <cfRule type="cellIs" dxfId="3620" priority="3793" operator="equal">
      <formula>49</formula>
    </cfRule>
    <cfRule type="cellIs" dxfId="3619" priority="3794" operator="equal">
      <formula>62</formula>
    </cfRule>
    <cfRule type="cellIs" dxfId="3618" priority="3795" operator="equal">
      <formula>54</formula>
    </cfRule>
    <cfRule type="cellIs" dxfId="3617" priority="3796" operator="equal">
      <formula>32</formula>
    </cfRule>
    <cfRule type="cellIs" dxfId="3616" priority="3797" operator="equal">
      <formula>11</formula>
    </cfRule>
  </conditionalFormatting>
  <conditionalFormatting sqref="G1060">
    <cfRule type="cellIs" dxfId="3615" priority="3788" operator="between">
      <formula>3100</formula>
      <formula>5999</formula>
    </cfRule>
  </conditionalFormatting>
  <conditionalFormatting sqref="F1060">
    <cfRule type="cellIs" dxfId="3614" priority="3779" operator="equal">
      <formula>12</formula>
    </cfRule>
    <cfRule type="cellIs" dxfId="3613" priority="3780" operator="equal">
      <formula>52</formula>
    </cfRule>
    <cfRule type="cellIs" dxfId="3612" priority="3781" operator="equal">
      <formula>82</formula>
    </cfRule>
    <cfRule type="cellIs" dxfId="3611" priority="3782" operator="equal">
      <formula>72</formula>
    </cfRule>
    <cfRule type="cellIs" dxfId="3610" priority="3783" operator="equal">
      <formula>49</formula>
    </cfRule>
    <cfRule type="cellIs" dxfId="3609" priority="3784" operator="equal">
      <formula>62</formula>
    </cfRule>
    <cfRule type="cellIs" dxfId="3608" priority="3785" operator="equal">
      <formula>54</formula>
    </cfRule>
    <cfRule type="cellIs" dxfId="3607" priority="3786" operator="equal">
      <formula>32</formula>
    </cfRule>
    <cfRule type="cellIs" dxfId="3606" priority="3787" operator="equal">
      <formula>11</formula>
    </cfRule>
  </conditionalFormatting>
  <conditionalFormatting sqref="G1064:G1066">
    <cfRule type="cellIs" dxfId="3605" priority="3778" operator="between">
      <formula>3100</formula>
      <formula>5999</formula>
    </cfRule>
  </conditionalFormatting>
  <conditionalFormatting sqref="F1064:F1066">
    <cfRule type="cellIs" dxfId="3604" priority="3769" operator="equal">
      <formula>12</formula>
    </cfRule>
    <cfRule type="cellIs" dxfId="3603" priority="3770" operator="equal">
      <formula>52</formula>
    </cfRule>
    <cfRule type="cellIs" dxfId="3602" priority="3771" operator="equal">
      <formula>82</formula>
    </cfRule>
    <cfRule type="cellIs" dxfId="3601" priority="3772" operator="equal">
      <formula>72</formula>
    </cfRule>
    <cfRule type="cellIs" dxfId="3600" priority="3773" operator="equal">
      <formula>49</formula>
    </cfRule>
    <cfRule type="cellIs" dxfId="3599" priority="3774" operator="equal">
      <formula>62</formula>
    </cfRule>
    <cfRule type="cellIs" dxfId="3598" priority="3775" operator="equal">
      <formula>54</formula>
    </cfRule>
    <cfRule type="cellIs" dxfId="3597" priority="3776" operator="equal">
      <formula>32</formula>
    </cfRule>
    <cfRule type="cellIs" dxfId="3596" priority="3777" operator="equal">
      <formula>11</formula>
    </cfRule>
  </conditionalFormatting>
  <conditionalFormatting sqref="G1166">
    <cfRule type="cellIs" dxfId="3595" priority="3768" operator="between">
      <formula>3100</formula>
      <formula>5999</formula>
    </cfRule>
  </conditionalFormatting>
  <conditionalFormatting sqref="G401:G406">
    <cfRule type="cellIs" dxfId="3594" priority="3767" operator="between">
      <formula>3100</formula>
      <formula>5999</formula>
    </cfRule>
  </conditionalFormatting>
  <conditionalFormatting sqref="G447:G453">
    <cfRule type="cellIs" dxfId="3593" priority="3766" operator="between">
      <formula>3100</formula>
      <formula>5999</formula>
    </cfRule>
  </conditionalFormatting>
  <conditionalFormatting sqref="G1180:G1181">
    <cfRule type="cellIs" dxfId="3592" priority="3765" operator="between">
      <formula>3100</formula>
      <formula>5999</formula>
    </cfRule>
  </conditionalFormatting>
  <conditionalFormatting sqref="F1180:F1181">
    <cfRule type="cellIs" dxfId="3591" priority="3756" operator="equal">
      <formula>12</formula>
    </cfRule>
    <cfRule type="cellIs" dxfId="3590" priority="3757" operator="equal">
      <formula>52</formula>
    </cfRule>
    <cfRule type="cellIs" dxfId="3589" priority="3758" operator="equal">
      <formula>82</formula>
    </cfRule>
    <cfRule type="cellIs" dxfId="3588" priority="3759" operator="equal">
      <formula>72</formula>
    </cfRule>
    <cfRule type="cellIs" dxfId="3587" priority="3760" operator="equal">
      <formula>49</formula>
    </cfRule>
    <cfRule type="cellIs" dxfId="3586" priority="3761" operator="equal">
      <formula>62</formula>
    </cfRule>
    <cfRule type="cellIs" dxfId="3585" priority="3762" operator="equal">
      <formula>54</formula>
    </cfRule>
    <cfRule type="cellIs" dxfId="3584" priority="3763" operator="equal">
      <formula>32</formula>
    </cfRule>
    <cfRule type="cellIs" dxfId="3583" priority="3764" operator="equal">
      <formula>11</formula>
    </cfRule>
  </conditionalFormatting>
  <conditionalFormatting sqref="G1276">
    <cfRule type="cellIs" dxfId="3582" priority="3755" operator="between">
      <formula>3100</formula>
      <formula>5999</formula>
    </cfRule>
  </conditionalFormatting>
  <conditionalFormatting sqref="G1266 G1268:G1270">
    <cfRule type="cellIs" dxfId="3581" priority="3754" operator="between">
      <formula>3100</formula>
      <formula>5999</formula>
    </cfRule>
  </conditionalFormatting>
  <conditionalFormatting sqref="G1271">
    <cfRule type="cellIs" dxfId="3580" priority="3753" operator="between">
      <formula>3100</formula>
      <formula>5999</formula>
    </cfRule>
  </conditionalFormatting>
  <conditionalFormatting sqref="G1272">
    <cfRule type="cellIs" dxfId="3579" priority="3752" operator="between">
      <formula>3100</formula>
      <formula>5999</formula>
    </cfRule>
  </conditionalFormatting>
  <conditionalFormatting sqref="G1273">
    <cfRule type="cellIs" dxfId="3578" priority="3751" operator="between">
      <formula>3100</formula>
      <formula>5999</formula>
    </cfRule>
  </conditionalFormatting>
  <conditionalFormatting sqref="G1274">
    <cfRule type="cellIs" dxfId="3577" priority="3750" operator="between">
      <formula>3100</formula>
      <formula>5999</formula>
    </cfRule>
  </conditionalFormatting>
  <conditionalFormatting sqref="G1275">
    <cfRule type="cellIs" dxfId="3576" priority="3749" operator="between">
      <formula>3100</formula>
      <formula>5999</formula>
    </cfRule>
  </conditionalFormatting>
  <conditionalFormatting sqref="G1267">
    <cfRule type="cellIs" dxfId="3575" priority="3748" operator="between">
      <formula>3100</formula>
      <formula>5999</formula>
    </cfRule>
  </conditionalFormatting>
  <conditionalFormatting sqref="F1266:F1275">
    <cfRule type="cellIs" dxfId="3574" priority="3739" operator="equal">
      <formula>12</formula>
    </cfRule>
    <cfRule type="cellIs" dxfId="3573" priority="3740" operator="equal">
      <formula>52</formula>
    </cfRule>
    <cfRule type="cellIs" dxfId="3572" priority="3741" operator="equal">
      <formula>82</formula>
    </cfRule>
    <cfRule type="cellIs" dxfId="3571" priority="3742" operator="equal">
      <formula>72</formula>
    </cfRule>
    <cfRule type="cellIs" dxfId="3570" priority="3743" operator="equal">
      <formula>49</formula>
    </cfRule>
    <cfRule type="cellIs" dxfId="3569" priority="3744" operator="equal">
      <formula>62</formula>
    </cfRule>
    <cfRule type="cellIs" dxfId="3568" priority="3745" operator="equal">
      <formula>54</formula>
    </cfRule>
    <cfRule type="cellIs" dxfId="3567" priority="3746" operator="equal">
      <formula>32</formula>
    </cfRule>
    <cfRule type="cellIs" dxfId="3566" priority="3747" operator="equal">
      <formula>11</formula>
    </cfRule>
  </conditionalFormatting>
  <conditionalFormatting sqref="G563:G568">
    <cfRule type="cellIs" dxfId="3565" priority="3737" operator="between">
      <formula>3100</formula>
      <formula>5999</formula>
    </cfRule>
  </conditionalFormatting>
  <conditionalFormatting sqref="G562">
    <cfRule type="cellIs" dxfId="3564" priority="3738" operator="between">
      <formula>3100</formula>
      <formula>5999</formula>
    </cfRule>
  </conditionalFormatting>
  <conditionalFormatting sqref="F569:F576">
    <cfRule type="cellIs" dxfId="3563" priority="3726" operator="between">
      <formula>121</formula>
      <formula>129</formula>
    </cfRule>
    <cfRule type="cellIs" dxfId="3562" priority="3727" operator="equal">
      <formula>527</formula>
    </cfRule>
    <cfRule type="cellIs" dxfId="3561" priority="3728" operator="equal">
      <formula>5212</formula>
    </cfRule>
    <cfRule type="cellIs" dxfId="3560" priority="3729" operator="equal">
      <formula>526</formula>
    </cfRule>
    <cfRule type="cellIs" dxfId="3559" priority="3730" operator="equal">
      <formula>8210</formula>
    </cfRule>
    <cfRule type="cellIs" dxfId="3558" priority="3731" operator="equal">
      <formula>7210</formula>
    </cfRule>
    <cfRule type="cellIs" dxfId="3557" priority="3732" operator="equal">
      <formula>4910</formula>
    </cfRule>
    <cfRule type="cellIs" dxfId="3556" priority="3733" operator="equal">
      <formula>6210</formula>
    </cfRule>
    <cfRule type="cellIs" dxfId="3555" priority="3734" operator="equal">
      <formula>5410</formula>
    </cfRule>
    <cfRule type="cellIs" dxfId="3554" priority="3735" operator="equal">
      <formula>3210</formula>
    </cfRule>
    <cfRule type="cellIs" dxfId="3553" priority="3736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552" priority="3715" operator="between">
      <formula>121</formula>
      <formula>129</formula>
    </cfRule>
    <cfRule type="cellIs" dxfId="3551" priority="3716" operator="equal">
      <formula>527</formula>
    </cfRule>
    <cfRule type="cellIs" dxfId="3550" priority="3717" operator="equal">
      <formula>5212</formula>
    </cfRule>
    <cfRule type="cellIs" dxfId="3549" priority="3718" operator="equal">
      <formula>526</formula>
    </cfRule>
    <cfRule type="cellIs" dxfId="3548" priority="3719" operator="equal">
      <formula>8210</formula>
    </cfRule>
    <cfRule type="cellIs" dxfId="3547" priority="3720" operator="equal">
      <formula>7210</formula>
    </cfRule>
    <cfRule type="cellIs" dxfId="3546" priority="3721" operator="equal">
      <formula>4910</formula>
    </cfRule>
    <cfRule type="cellIs" dxfId="3545" priority="3722" operator="equal">
      <formula>6210</formula>
    </cfRule>
    <cfRule type="cellIs" dxfId="3544" priority="3723" operator="equal">
      <formula>5410</formula>
    </cfRule>
    <cfRule type="cellIs" dxfId="3543" priority="3724" operator="equal">
      <formula>3210</formula>
    </cfRule>
    <cfRule type="cellIs" dxfId="3542" priority="3725" operator="equal">
      <formula>111</formula>
    </cfRule>
  </conditionalFormatting>
  <conditionalFormatting sqref="F208:F212">
    <cfRule type="cellIs" dxfId="3541" priority="3704" operator="between">
      <formula>121</formula>
      <formula>129</formula>
    </cfRule>
    <cfRule type="cellIs" dxfId="3540" priority="3705" operator="equal">
      <formula>527</formula>
    </cfRule>
    <cfRule type="cellIs" dxfId="3539" priority="3706" operator="equal">
      <formula>5212</formula>
    </cfRule>
    <cfRule type="cellIs" dxfId="3538" priority="3707" operator="equal">
      <formula>526</formula>
    </cfRule>
    <cfRule type="cellIs" dxfId="3537" priority="3708" operator="equal">
      <formula>8210</formula>
    </cfRule>
    <cfRule type="cellIs" dxfId="3536" priority="3709" operator="equal">
      <formula>7210</formula>
    </cfRule>
    <cfRule type="cellIs" dxfId="3535" priority="3710" operator="equal">
      <formula>4910</formula>
    </cfRule>
    <cfRule type="cellIs" dxfId="3534" priority="3711" operator="equal">
      <formula>6210</formula>
    </cfRule>
    <cfRule type="cellIs" dxfId="3533" priority="3712" operator="equal">
      <formula>5410</formula>
    </cfRule>
    <cfRule type="cellIs" dxfId="3532" priority="3713" operator="equal">
      <formula>3210</formula>
    </cfRule>
    <cfRule type="cellIs" dxfId="3531" priority="3714" operator="equal">
      <formula>111</formula>
    </cfRule>
  </conditionalFormatting>
  <conditionalFormatting sqref="F214:F218">
    <cfRule type="cellIs" dxfId="3530" priority="3693" operator="between">
      <formula>121</formula>
      <formula>129</formula>
    </cfRule>
    <cfRule type="cellIs" dxfId="3529" priority="3694" operator="equal">
      <formula>527</formula>
    </cfRule>
    <cfRule type="cellIs" dxfId="3528" priority="3695" operator="equal">
      <formula>5212</formula>
    </cfRule>
    <cfRule type="cellIs" dxfId="3527" priority="3696" operator="equal">
      <formula>526</formula>
    </cfRule>
    <cfRule type="cellIs" dxfId="3526" priority="3697" operator="equal">
      <formula>8210</formula>
    </cfRule>
    <cfRule type="cellIs" dxfId="3525" priority="3698" operator="equal">
      <formula>7210</formula>
    </cfRule>
    <cfRule type="cellIs" dxfId="3524" priority="3699" operator="equal">
      <formula>4910</formula>
    </cfRule>
    <cfRule type="cellIs" dxfId="3523" priority="3700" operator="equal">
      <formula>6210</formula>
    </cfRule>
    <cfRule type="cellIs" dxfId="3522" priority="3701" operator="equal">
      <formula>5410</formula>
    </cfRule>
    <cfRule type="cellIs" dxfId="3521" priority="3702" operator="equal">
      <formula>3210</formula>
    </cfRule>
    <cfRule type="cellIs" dxfId="3520" priority="3703" operator="equal">
      <formula>111</formula>
    </cfRule>
  </conditionalFormatting>
  <conditionalFormatting sqref="F220:F224">
    <cfRule type="cellIs" dxfId="3519" priority="3682" operator="between">
      <formula>121</formula>
      <formula>129</formula>
    </cfRule>
    <cfRule type="cellIs" dxfId="3518" priority="3683" operator="equal">
      <formula>527</formula>
    </cfRule>
    <cfRule type="cellIs" dxfId="3517" priority="3684" operator="equal">
      <formula>5212</formula>
    </cfRule>
    <cfRule type="cellIs" dxfId="3516" priority="3685" operator="equal">
      <formula>526</formula>
    </cfRule>
    <cfRule type="cellIs" dxfId="3515" priority="3686" operator="equal">
      <formula>8210</formula>
    </cfRule>
    <cfRule type="cellIs" dxfId="3514" priority="3687" operator="equal">
      <formula>7210</formula>
    </cfRule>
    <cfRule type="cellIs" dxfId="3513" priority="3688" operator="equal">
      <formula>4910</formula>
    </cfRule>
    <cfRule type="cellIs" dxfId="3512" priority="3689" operator="equal">
      <formula>6210</formula>
    </cfRule>
    <cfRule type="cellIs" dxfId="3511" priority="3690" operator="equal">
      <formula>5410</formula>
    </cfRule>
    <cfRule type="cellIs" dxfId="3510" priority="3691" operator="equal">
      <formula>3210</formula>
    </cfRule>
    <cfRule type="cellIs" dxfId="3509" priority="3692" operator="equal">
      <formula>111</formula>
    </cfRule>
  </conditionalFormatting>
  <conditionalFormatting sqref="F227:F231">
    <cfRule type="cellIs" dxfId="3508" priority="3671" operator="between">
      <formula>121</formula>
      <formula>129</formula>
    </cfRule>
    <cfRule type="cellIs" dxfId="3507" priority="3672" operator="equal">
      <formula>527</formula>
    </cfRule>
    <cfRule type="cellIs" dxfId="3506" priority="3673" operator="equal">
      <formula>5212</formula>
    </cfRule>
    <cfRule type="cellIs" dxfId="3505" priority="3674" operator="equal">
      <formula>526</formula>
    </cfRule>
    <cfRule type="cellIs" dxfId="3504" priority="3675" operator="equal">
      <formula>8210</formula>
    </cfRule>
    <cfRule type="cellIs" dxfId="3503" priority="3676" operator="equal">
      <formula>7210</formula>
    </cfRule>
    <cfRule type="cellIs" dxfId="3502" priority="3677" operator="equal">
      <formula>4910</formula>
    </cfRule>
    <cfRule type="cellIs" dxfId="3501" priority="3678" operator="equal">
      <formula>6210</formula>
    </cfRule>
    <cfRule type="cellIs" dxfId="3500" priority="3679" operator="equal">
      <formula>5410</formula>
    </cfRule>
    <cfRule type="cellIs" dxfId="3499" priority="3680" operator="equal">
      <formula>3210</formula>
    </cfRule>
    <cfRule type="cellIs" dxfId="3498" priority="3681" operator="equal">
      <formula>111</formula>
    </cfRule>
  </conditionalFormatting>
  <conditionalFormatting sqref="F234:F238">
    <cfRule type="cellIs" dxfId="3497" priority="3660" operator="between">
      <formula>121</formula>
      <formula>129</formula>
    </cfRule>
    <cfRule type="cellIs" dxfId="3496" priority="3661" operator="equal">
      <formula>527</formula>
    </cfRule>
    <cfRule type="cellIs" dxfId="3495" priority="3662" operator="equal">
      <formula>5212</formula>
    </cfRule>
    <cfRule type="cellIs" dxfId="3494" priority="3663" operator="equal">
      <formula>526</formula>
    </cfRule>
    <cfRule type="cellIs" dxfId="3493" priority="3664" operator="equal">
      <formula>8210</formula>
    </cfRule>
    <cfRule type="cellIs" dxfId="3492" priority="3665" operator="equal">
      <formula>7210</formula>
    </cfRule>
    <cfRule type="cellIs" dxfId="3491" priority="3666" operator="equal">
      <formula>4910</formula>
    </cfRule>
    <cfRule type="cellIs" dxfId="3490" priority="3667" operator="equal">
      <formula>6210</formula>
    </cfRule>
    <cfRule type="cellIs" dxfId="3489" priority="3668" operator="equal">
      <formula>5410</formula>
    </cfRule>
    <cfRule type="cellIs" dxfId="3488" priority="3669" operator="equal">
      <formula>3210</formula>
    </cfRule>
    <cfRule type="cellIs" dxfId="3487" priority="3670" operator="equal">
      <formula>111</formula>
    </cfRule>
  </conditionalFormatting>
  <conditionalFormatting sqref="F240:F244">
    <cfRule type="cellIs" dxfId="3486" priority="3649" operator="between">
      <formula>121</formula>
      <formula>129</formula>
    </cfRule>
    <cfRule type="cellIs" dxfId="3485" priority="3650" operator="equal">
      <formula>527</formula>
    </cfRule>
    <cfRule type="cellIs" dxfId="3484" priority="3651" operator="equal">
      <formula>5212</formula>
    </cfRule>
    <cfRule type="cellIs" dxfId="3483" priority="3652" operator="equal">
      <formula>526</formula>
    </cfRule>
    <cfRule type="cellIs" dxfId="3482" priority="3653" operator="equal">
      <formula>8210</formula>
    </cfRule>
    <cfRule type="cellIs" dxfId="3481" priority="3654" operator="equal">
      <formula>7210</formula>
    </cfRule>
    <cfRule type="cellIs" dxfId="3480" priority="3655" operator="equal">
      <formula>4910</formula>
    </cfRule>
    <cfRule type="cellIs" dxfId="3479" priority="3656" operator="equal">
      <formula>6210</formula>
    </cfRule>
    <cfRule type="cellIs" dxfId="3478" priority="3657" operator="equal">
      <formula>5410</formula>
    </cfRule>
    <cfRule type="cellIs" dxfId="3477" priority="3658" operator="equal">
      <formula>3210</formula>
    </cfRule>
    <cfRule type="cellIs" dxfId="3476" priority="3659" operator="equal">
      <formula>111</formula>
    </cfRule>
  </conditionalFormatting>
  <conditionalFormatting sqref="F248:F252">
    <cfRule type="cellIs" dxfId="3475" priority="3638" operator="between">
      <formula>121</formula>
      <formula>129</formula>
    </cfRule>
    <cfRule type="cellIs" dxfId="3474" priority="3639" operator="equal">
      <formula>527</formula>
    </cfRule>
    <cfRule type="cellIs" dxfId="3473" priority="3640" operator="equal">
      <formula>5212</formula>
    </cfRule>
    <cfRule type="cellIs" dxfId="3472" priority="3641" operator="equal">
      <formula>526</formula>
    </cfRule>
    <cfRule type="cellIs" dxfId="3471" priority="3642" operator="equal">
      <formula>8210</formula>
    </cfRule>
    <cfRule type="cellIs" dxfId="3470" priority="3643" operator="equal">
      <formula>7210</formula>
    </cfRule>
    <cfRule type="cellIs" dxfId="3469" priority="3644" operator="equal">
      <formula>4910</formula>
    </cfRule>
    <cfRule type="cellIs" dxfId="3468" priority="3645" operator="equal">
      <formula>6210</formula>
    </cfRule>
    <cfRule type="cellIs" dxfId="3467" priority="3646" operator="equal">
      <formula>5410</formula>
    </cfRule>
    <cfRule type="cellIs" dxfId="3466" priority="3647" operator="equal">
      <formula>3210</formula>
    </cfRule>
    <cfRule type="cellIs" dxfId="3465" priority="3648" operator="equal">
      <formula>111</formula>
    </cfRule>
  </conditionalFormatting>
  <conditionalFormatting sqref="F254:F258">
    <cfRule type="cellIs" dxfId="3464" priority="3627" operator="between">
      <formula>121</formula>
      <formula>129</formula>
    </cfRule>
    <cfRule type="cellIs" dxfId="3463" priority="3628" operator="equal">
      <formula>527</formula>
    </cfRule>
    <cfRule type="cellIs" dxfId="3462" priority="3629" operator="equal">
      <formula>5212</formula>
    </cfRule>
    <cfRule type="cellIs" dxfId="3461" priority="3630" operator="equal">
      <formula>526</formula>
    </cfRule>
    <cfRule type="cellIs" dxfId="3460" priority="3631" operator="equal">
      <formula>8210</formula>
    </cfRule>
    <cfRule type="cellIs" dxfId="3459" priority="3632" operator="equal">
      <formula>7210</formula>
    </cfRule>
    <cfRule type="cellIs" dxfId="3458" priority="3633" operator="equal">
      <formula>4910</formula>
    </cfRule>
    <cfRule type="cellIs" dxfId="3457" priority="3634" operator="equal">
      <formula>6210</formula>
    </cfRule>
    <cfRule type="cellIs" dxfId="3456" priority="3635" operator="equal">
      <formula>5410</formula>
    </cfRule>
    <cfRule type="cellIs" dxfId="3455" priority="3636" operator="equal">
      <formula>3210</formula>
    </cfRule>
    <cfRule type="cellIs" dxfId="3454" priority="3637" operator="equal">
      <formula>111</formula>
    </cfRule>
  </conditionalFormatting>
  <conditionalFormatting sqref="F260:F264">
    <cfRule type="cellIs" dxfId="3453" priority="3616" operator="between">
      <formula>121</formula>
      <formula>129</formula>
    </cfRule>
    <cfRule type="cellIs" dxfId="3452" priority="3617" operator="equal">
      <formula>527</formula>
    </cfRule>
    <cfRule type="cellIs" dxfId="3451" priority="3618" operator="equal">
      <formula>5212</formula>
    </cfRule>
    <cfRule type="cellIs" dxfId="3450" priority="3619" operator="equal">
      <formula>526</formula>
    </cfRule>
    <cfRule type="cellIs" dxfId="3449" priority="3620" operator="equal">
      <formula>8210</formula>
    </cfRule>
    <cfRule type="cellIs" dxfId="3448" priority="3621" operator="equal">
      <formula>7210</formula>
    </cfRule>
    <cfRule type="cellIs" dxfId="3447" priority="3622" operator="equal">
      <formula>4910</formula>
    </cfRule>
    <cfRule type="cellIs" dxfId="3446" priority="3623" operator="equal">
      <formula>6210</formula>
    </cfRule>
    <cfRule type="cellIs" dxfId="3445" priority="3624" operator="equal">
      <formula>5410</formula>
    </cfRule>
    <cfRule type="cellIs" dxfId="3444" priority="3625" operator="equal">
      <formula>3210</formula>
    </cfRule>
    <cfRule type="cellIs" dxfId="3443" priority="3626" operator="equal">
      <formula>111</formula>
    </cfRule>
  </conditionalFormatting>
  <conditionalFormatting sqref="F266:F270">
    <cfRule type="cellIs" dxfId="3442" priority="3605" operator="between">
      <formula>121</formula>
      <formula>129</formula>
    </cfRule>
    <cfRule type="cellIs" dxfId="3441" priority="3606" operator="equal">
      <formula>527</formula>
    </cfRule>
    <cfRule type="cellIs" dxfId="3440" priority="3607" operator="equal">
      <formula>5212</formula>
    </cfRule>
    <cfRule type="cellIs" dxfId="3439" priority="3608" operator="equal">
      <formula>526</formula>
    </cfRule>
    <cfRule type="cellIs" dxfId="3438" priority="3609" operator="equal">
      <formula>8210</formula>
    </cfRule>
    <cfRule type="cellIs" dxfId="3437" priority="3610" operator="equal">
      <formula>7210</formula>
    </cfRule>
    <cfRule type="cellIs" dxfId="3436" priority="3611" operator="equal">
      <formula>4910</formula>
    </cfRule>
    <cfRule type="cellIs" dxfId="3435" priority="3612" operator="equal">
      <formula>6210</formula>
    </cfRule>
    <cfRule type="cellIs" dxfId="3434" priority="3613" operator="equal">
      <formula>5410</formula>
    </cfRule>
    <cfRule type="cellIs" dxfId="3433" priority="3614" operator="equal">
      <formula>3210</formula>
    </cfRule>
    <cfRule type="cellIs" dxfId="3432" priority="3615" operator="equal">
      <formula>111</formula>
    </cfRule>
  </conditionalFormatting>
  <conditionalFormatting sqref="F273:F277">
    <cfRule type="cellIs" dxfId="3431" priority="3594" operator="between">
      <formula>121</formula>
      <formula>129</formula>
    </cfRule>
    <cfRule type="cellIs" dxfId="3430" priority="3595" operator="equal">
      <formula>527</formula>
    </cfRule>
    <cfRule type="cellIs" dxfId="3429" priority="3596" operator="equal">
      <formula>5212</formula>
    </cfRule>
    <cfRule type="cellIs" dxfId="3428" priority="3597" operator="equal">
      <formula>526</formula>
    </cfRule>
    <cfRule type="cellIs" dxfId="3427" priority="3598" operator="equal">
      <formula>8210</formula>
    </cfRule>
    <cfRule type="cellIs" dxfId="3426" priority="3599" operator="equal">
      <formula>7210</formula>
    </cfRule>
    <cfRule type="cellIs" dxfId="3425" priority="3600" operator="equal">
      <formula>4910</formula>
    </cfRule>
    <cfRule type="cellIs" dxfId="3424" priority="3601" operator="equal">
      <formula>6210</formula>
    </cfRule>
    <cfRule type="cellIs" dxfId="3423" priority="3602" operator="equal">
      <formula>5410</formula>
    </cfRule>
    <cfRule type="cellIs" dxfId="3422" priority="3603" operator="equal">
      <formula>3210</formula>
    </cfRule>
    <cfRule type="cellIs" dxfId="3421" priority="3604" operator="equal">
      <formula>111</formula>
    </cfRule>
  </conditionalFormatting>
  <conditionalFormatting sqref="F279:F283">
    <cfRule type="cellIs" dxfId="3420" priority="3583" operator="between">
      <formula>121</formula>
      <formula>129</formula>
    </cfRule>
    <cfRule type="cellIs" dxfId="3419" priority="3584" operator="equal">
      <formula>527</formula>
    </cfRule>
    <cfRule type="cellIs" dxfId="3418" priority="3585" operator="equal">
      <formula>5212</formula>
    </cfRule>
    <cfRule type="cellIs" dxfId="3417" priority="3586" operator="equal">
      <formula>526</formula>
    </cfRule>
    <cfRule type="cellIs" dxfId="3416" priority="3587" operator="equal">
      <formula>8210</formula>
    </cfRule>
    <cfRule type="cellIs" dxfId="3415" priority="3588" operator="equal">
      <formula>7210</formula>
    </cfRule>
    <cfRule type="cellIs" dxfId="3414" priority="3589" operator="equal">
      <formula>4910</formula>
    </cfRule>
    <cfRule type="cellIs" dxfId="3413" priority="3590" operator="equal">
      <formula>6210</formula>
    </cfRule>
    <cfRule type="cellIs" dxfId="3412" priority="3591" operator="equal">
      <formula>5410</formula>
    </cfRule>
    <cfRule type="cellIs" dxfId="3411" priority="3592" operator="equal">
      <formula>3210</formula>
    </cfRule>
    <cfRule type="cellIs" dxfId="3410" priority="3593" operator="equal">
      <formula>111</formula>
    </cfRule>
  </conditionalFormatting>
  <conditionalFormatting sqref="F285:F289">
    <cfRule type="cellIs" dxfId="3409" priority="3572" operator="between">
      <formula>121</formula>
      <formula>129</formula>
    </cfRule>
    <cfRule type="cellIs" dxfId="3408" priority="3573" operator="equal">
      <formula>527</formula>
    </cfRule>
    <cfRule type="cellIs" dxfId="3407" priority="3574" operator="equal">
      <formula>5212</formula>
    </cfRule>
    <cfRule type="cellIs" dxfId="3406" priority="3575" operator="equal">
      <formula>526</formula>
    </cfRule>
    <cfRule type="cellIs" dxfId="3405" priority="3576" operator="equal">
      <formula>8210</formula>
    </cfRule>
    <cfRule type="cellIs" dxfId="3404" priority="3577" operator="equal">
      <formula>7210</formula>
    </cfRule>
    <cfRule type="cellIs" dxfId="3403" priority="3578" operator="equal">
      <formula>4910</formula>
    </cfRule>
    <cfRule type="cellIs" dxfId="3402" priority="3579" operator="equal">
      <formula>6210</formula>
    </cfRule>
    <cfRule type="cellIs" dxfId="3401" priority="3580" operator="equal">
      <formula>5410</formula>
    </cfRule>
    <cfRule type="cellIs" dxfId="3400" priority="3581" operator="equal">
      <formula>3210</formula>
    </cfRule>
    <cfRule type="cellIs" dxfId="3399" priority="3582" operator="equal">
      <formula>111</formula>
    </cfRule>
  </conditionalFormatting>
  <conditionalFormatting sqref="F291:F295">
    <cfRule type="cellIs" dxfId="3398" priority="3561" operator="between">
      <formula>121</formula>
      <formula>129</formula>
    </cfRule>
    <cfRule type="cellIs" dxfId="3397" priority="3562" operator="equal">
      <formula>527</formula>
    </cfRule>
    <cfRule type="cellIs" dxfId="3396" priority="3563" operator="equal">
      <formula>5212</formula>
    </cfRule>
    <cfRule type="cellIs" dxfId="3395" priority="3564" operator="equal">
      <formula>526</formula>
    </cfRule>
    <cfRule type="cellIs" dxfId="3394" priority="3565" operator="equal">
      <formula>8210</formula>
    </cfRule>
    <cfRule type="cellIs" dxfId="3393" priority="3566" operator="equal">
      <formula>7210</formula>
    </cfRule>
    <cfRule type="cellIs" dxfId="3392" priority="3567" operator="equal">
      <formula>4910</formula>
    </cfRule>
    <cfRule type="cellIs" dxfId="3391" priority="3568" operator="equal">
      <formula>6210</formula>
    </cfRule>
    <cfRule type="cellIs" dxfId="3390" priority="3569" operator="equal">
      <formula>5410</formula>
    </cfRule>
    <cfRule type="cellIs" dxfId="3389" priority="3570" operator="equal">
      <formula>3210</formula>
    </cfRule>
    <cfRule type="cellIs" dxfId="3388" priority="3571" operator="equal">
      <formula>111</formula>
    </cfRule>
  </conditionalFormatting>
  <conditionalFormatting sqref="F297:F301">
    <cfRule type="cellIs" dxfId="3387" priority="3550" operator="between">
      <formula>121</formula>
      <formula>129</formula>
    </cfRule>
    <cfRule type="cellIs" dxfId="3386" priority="3551" operator="equal">
      <formula>527</formula>
    </cfRule>
    <cfRule type="cellIs" dxfId="3385" priority="3552" operator="equal">
      <formula>5212</formula>
    </cfRule>
    <cfRule type="cellIs" dxfId="3384" priority="3553" operator="equal">
      <formula>526</formula>
    </cfRule>
    <cfRule type="cellIs" dxfId="3383" priority="3554" operator="equal">
      <formula>8210</formula>
    </cfRule>
    <cfRule type="cellIs" dxfId="3382" priority="3555" operator="equal">
      <formula>7210</formula>
    </cfRule>
    <cfRule type="cellIs" dxfId="3381" priority="3556" operator="equal">
      <formula>4910</formula>
    </cfRule>
    <cfRule type="cellIs" dxfId="3380" priority="3557" operator="equal">
      <formula>6210</formula>
    </cfRule>
    <cfRule type="cellIs" dxfId="3379" priority="3558" operator="equal">
      <formula>5410</formula>
    </cfRule>
    <cfRule type="cellIs" dxfId="3378" priority="3559" operator="equal">
      <formula>3210</formula>
    </cfRule>
    <cfRule type="cellIs" dxfId="3377" priority="3560" operator="equal">
      <formula>111</formula>
    </cfRule>
  </conditionalFormatting>
  <conditionalFormatting sqref="F303:F307">
    <cfRule type="cellIs" dxfId="3376" priority="3539" operator="between">
      <formula>121</formula>
      <formula>129</formula>
    </cfRule>
    <cfRule type="cellIs" dxfId="3375" priority="3540" operator="equal">
      <formula>527</formula>
    </cfRule>
    <cfRule type="cellIs" dxfId="3374" priority="3541" operator="equal">
      <formula>5212</formula>
    </cfRule>
    <cfRule type="cellIs" dxfId="3373" priority="3542" operator="equal">
      <formula>526</formula>
    </cfRule>
    <cfRule type="cellIs" dxfId="3372" priority="3543" operator="equal">
      <formula>8210</formula>
    </cfRule>
    <cfRule type="cellIs" dxfId="3371" priority="3544" operator="equal">
      <formula>7210</formula>
    </cfRule>
    <cfRule type="cellIs" dxfId="3370" priority="3545" operator="equal">
      <formula>4910</formula>
    </cfRule>
    <cfRule type="cellIs" dxfId="3369" priority="3546" operator="equal">
      <formula>6210</formula>
    </cfRule>
    <cfRule type="cellIs" dxfId="3368" priority="3547" operator="equal">
      <formula>5410</formula>
    </cfRule>
    <cfRule type="cellIs" dxfId="3367" priority="3548" operator="equal">
      <formula>3210</formula>
    </cfRule>
    <cfRule type="cellIs" dxfId="3366" priority="3549" operator="equal">
      <formula>111</formula>
    </cfRule>
  </conditionalFormatting>
  <conditionalFormatting sqref="F310:F314">
    <cfRule type="cellIs" dxfId="3365" priority="3528" operator="between">
      <formula>121</formula>
      <formula>129</formula>
    </cfRule>
    <cfRule type="cellIs" dxfId="3364" priority="3529" operator="equal">
      <formula>527</formula>
    </cfRule>
    <cfRule type="cellIs" dxfId="3363" priority="3530" operator="equal">
      <formula>5212</formula>
    </cfRule>
    <cfRule type="cellIs" dxfId="3362" priority="3531" operator="equal">
      <formula>526</formula>
    </cfRule>
    <cfRule type="cellIs" dxfId="3361" priority="3532" operator="equal">
      <formula>8210</formula>
    </cfRule>
    <cfRule type="cellIs" dxfId="3360" priority="3533" operator="equal">
      <formula>7210</formula>
    </cfRule>
    <cfRule type="cellIs" dxfId="3359" priority="3534" operator="equal">
      <formula>4910</formula>
    </cfRule>
    <cfRule type="cellIs" dxfId="3358" priority="3535" operator="equal">
      <formula>6210</formula>
    </cfRule>
    <cfRule type="cellIs" dxfId="3357" priority="3536" operator="equal">
      <formula>5410</formula>
    </cfRule>
    <cfRule type="cellIs" dxfId="3356" priority="3537" operator="equal">
      <formula>3210</formula>
    </cfRule>
    <cfRule type="cellIs" dxfId="3355" priority="3538" operator="equal">
      <formula>111</formula>
    </cfRule>
  </conditionalFormatting>
  <conditionalFormatting sqref="F316:F320">
    <cfRule type="cellIs" dxfId="3354" priority="3517" operator="between">
      <formula>121</formula>
      <formula>129</formula>
    </cfRule>
    <cfRule type="cellIs" dxfId="3353" priority="3518" operator="equal">
      <formula>527</formula>
    </cfRule>
    <cfRule type="cellIs" dxfId="3352" priority="3519" operator="equal">
      <formula>5212</formula>
    </cfRule>
    <cfRule type="cellIs" dxfId="3351" priority="3520" operator="equal">
      <formula>526</formula>
    </cfRule>
    <cfRule type="cellIs" dxfId="3350" priority="3521" operator="equal">
      <formula>8210</formula>
    </cfRule>
    <cfRule type="cellIs" dxfId="3349" priority="3522" operator="equal">
      <formula>7210</formula>
    </cfRule>
    <cfRule type="cellIs" dxfId="3348" priority="3523" operator="equal">
      <formula>4910</formula>
    </cfRule>
    <cfRule type="cellIs" dxfId="3347" priority="3524" operator="equal">
      <formula>6210</formula>
    </cfRule>
    <cfRule type="cellIs" dxfId="3346" priority="3525" operator="equal">
      <formula>5410</formula>
    </cfRule>
    <cfRule type="cellIs" dxfId="3345" priority="3526" operator="equal">
      <formula>3210</formula>
    </cfRule>
    <cfRule type="cellIs" dxfId="3344" priority="3527" operator="equal">
      <formula>111</formula>
    </cfRule>
  </conditionalFormatting>
  <conditionalFormatting sqref="F322:F326">
    <cfRule type="cellIs" dxfId="3343" priority="3506" operator="between">
      <formula>121</formula>
      <formula>129</formula>
    </cfRule>
    <cfRule type="cellIs" dxfId="3342" priority="3507" operator="equal">
      <formula>527</formula>
    </cfRule>
    <cfRule type="cellIs" dxfId="3341" priority="3508" operator="equal">
      <formula>5212</formula>
    </cfRule>
    <cfRule type="cellIs" dxfId="3340" priority="3509" operator="equal">
      <formula>526</formula>
    </cfRule>
    <cfRule type="cellIs" dxfId="3339" priority="3510" operator="equal">
      <formula>8210</formula>
    </cfRule>
    <cfRule type="cellIs" dxfId="3338" priority="3511" operator="equal">
      <formula>7210</formula>
    </cfRule>
    <cfRule type="cellIs" dxfId="3337" priority="3512" operator="equal">
      <formula>4910</formula>
    </cfRule>
    <cfRule type="cellIs" dxfId="3336" priority="3513" operator="equal">
      <formula>6210</formula>
    </cfRule>
    <cfRule type="cellIs" dxfId="3335" priority="3514" operator="equal">
      <formula>5410</formula>
    </cfRule>
    <cfRule type="cellIs" dxfId="3334" priority="3515" operator="equal">
      <formula>3210</formula>
    </cfRule>
    <cfRule type="cellIs" dxfId="3333" priority="3516" operator="equal">
      <formula>111</formula>
    </cfRule>
  </conditionalFormatting>
  <conditionalFormatting sqref="F328:F332">
    <cfRule type="cellIs" dxfId="3332" priority="3495" operator="between">
      <formula>121</formula>
      <formula>129</formula>
    </cfRule>
    <cfRule type="cellIs" dxfId="3331" priority="3496" operator="equal">
      <formula>527</formula>
    </cfRule>
    <cfRule type="cellIs" dxfId="3330" priority="3497" operator="equal">
      <formula>5212</formula>
    </cfRule>
    <cfRule type="cellIs" dxfId="3329" priority="3498" operator="equal">
      <formula>526</formula>
    </cfRule>
    <cfRule type="cellIs" dxfId="3328" priority="3499" operator="equal">
      <formula>8210</formula>
    </cfRule>
    <cfRule type="cellIs" dxfId="3327" priority="3500" operator="equal">
      <formula>7210</formula>
    </cfRule>
    <cfRule type="cellIs" dxfId="3326" priority="3501" operator="equal">
      <formula>4910</formula>
    </cfRule>
    <cfRule type="cellIs" dxfId="3325" priority="3502" operator="equal">
      <formula>6210</formula>
    </cfRule>
    <cfRule type="cellIs" dxfId="3324" priority="3503" operator="equal">
      <formula>5410</formula>
    </cfRule>
    <cfRule type="cellIs" dxfId="3323" priority="3504" operator="equal">
      <formula>3210</formula>
    </cfRule>
    <cfRule type="cellIs" dxfId="3322" priority="3505" operator="equal">
      <formula>111</formula>
    </cfRule>
  </conditionalFormatting>
  <conditionalFormatting sqref="F334:F338">
    <cfRule type="cellIs" dxfId="3321" priority="3484" operator="between">
      <formula>121</formula>
      <formula>129</formula>
    </cfRule>
    <cfRule type="cellIs" dxfId="3320" priority="3485" operator="equal">
      <formula>527</formula>
    </cfRule>
    <cfRule type="cellIs" dxfId="3319" priority="3486" operator="equal">
      <formula>5212</formula>
    </cfRule>
    <cfRule type="cellIs" dxfId="3318" priority="3487" operator="equal">
      <formula>526</formula>
    </cfRule>
    <cfRule type="cellIs" dxfId="3317" priority="3488" operator="equal">
      <formula>8210</formula>
    </cfRule>
    <cfRule type="cellIs" dxfId="3316" priority="3489" operator="equal">
      <formula>7210</formula>
    </cfRule>
    <cfRule type="cellIs" dxfId="3315" priority="3490" operator="equal">
      <formula>4910</formula>
    </cfRule>
    <cfRule type="cellIs" dxfId="3314" priority="3491" operator="equal">
      <formula>6210</formula>
    </cfRule>
    <cfRule type="cellIs" dxfId="3313" priority="3492" operator="equal">
      <formula>5410</formula>
    </cfRule>
    <cfRule type="cellIs" dxfId="3312" priority="3493" operator="equal">
      <formula>3210</formula>
    </cfRule>
    <cfRule type="cellIs" dxfId="3311" priority="3494" operator="equal">
      <formula>111</formula>
    </cfRule>
  </conditionalFormatting>
  <conditionalFormatting sqref="F340:F344">
    <cfRule type="cellIs" dxfId="3310" priority="3473" operator="between">
      <formula>121</formula>
      <formula>129</formula>
    </cfRule>
    <cfRule type="cellIs" dxfId="3309" priority="3474" operator="equal">
      <formula>527</formula>
    </cfRule>
    <cfRule type="cellIs" dxfId="3308" priority="3475" operator="equal">
      <formula>5212</formula>
    </cfRule>
    <cfRule type="cellIs" dxfId="3307" priority="3476" operator="equal">
      <formula>526</formula>
    </cfRule>
    <cfRule type="cellIs" dxfId="3306" priority="3477" operator="equal">
      <formula>8210</formula>
    </cfRule>
    <cfRule type="cellIs" dxfId="3305" priority="3478" operator="equal">
      <formula>7210</formula>
    </cfRule>
    <cfRule type="cellIs" dxfId="3304" priority="3479" operator="equal">
      <formula>4910</formula>
    </cfRule>
    <cfRule type="cellIs" dxfId="3303" priority="3480" operator="equal">
      <formula>6210</formula>
    </cfRule>
    <cfRule type="cellIs" dxfId="3302" priority="3481" operator="equal">
      <formula>5410</formula>
    </cfRule>
    <cfRule type="cellIs" dxfId="3301" priority="3482" operator="equal">
      <formula>3210</formula>
    </cfRule>
    <cfRule type="cellIs" dxfId="3300" priority="3483" operator="equal">
      <formula>111</formula>
    </cfRule>
  </conditionalFormatting>
  <conditionalFormatting sqref="F346:F350">
    <cfRule type="cellIs" dxfId="3299" priority="3462" operator="between">
      <formula>121</formula>
      <formula>129</formula>
    </cfRule>
    <cfRule type="cellIs" dxfId="3298" priority="3463" operator="equal">
      <formula>527</formula>
    </cfRule>
    <cfRule type="cellIs" dxfId="3297" priority="3464" operator="equal">
      <formula>5212</formula>
    </cfRule>
    <cfRule type="cellIs" dxfId="3296" priority="3465" operator="equal">
      <formula>526</formula>
    </cfRule>
    <cfRule type="cellIs" dxfId="3295" priority="3466" operator="equal">
      <formula>8210</formula>
    </cfRule>
    <cfRule type="cellIs" dxfId="3294" priority="3467" operator="equal">
      <formula>7210</formula>
    </cfRule>
    <cfRule type="cellIs" dxfId="3293" priority="3468" operator="equal">
      <formula>4910</formula>
    </cfRule>
    <cfRule type="cellIs" dxfId="3292" priority="3469" operator="equal">
      <formula>6210</formula>
    </cfRule>
    <cfRule type="cellIs" dxfId="3291" priority="3470" operator="equal">
      <formula>5410</formula>
    </cfRule>
    <cfRule type="cellIs" dxfId="3290" priority="3471" operator="equal">
      <formula>3210</formula>
    </cfRule>
    <cfRule type="cellIs" dxfId="3289" priority="3472" operator="equal">
      <formula>111</formula>
    </cfRule>
  </conditionalFormatting>
  <conditionalFormatting sqref="F352:F356">
    <cfRule type="cellIs" dxfId="3288" priority="3451" operator="between">
      <formula>121</formula>
      <formula>129</formula>
    </cfRule>
    <cfRule type="cellIs" dxfId="3287" priority="3452" operator="equal">
      <formula>527</formula>
    </cfRule>
    <cfRule type="cellIs" dxfId="3286" priority="3453" operator="equal">
      <formula>5212</formula>
    </cfRule>
    <cfRule type="cellIs" dxfId="3285" priority="3454" operator="equal">
      <formula>526</formula>
    </cfRule>
    <cfRule type="cellIs" dxfId="3284" priority="3455" operator="equal">
      <formula>8210</formula>
    </cfRule>
    <cfRule type="cellIs" dxfId="3283" priority="3456" operator="equal">
      <formula>7210</formula>
    </cfRule>
    <cfRule type="cellIs" dxfId="3282" priority="3457" operator="equal">
      <formula>4910</formula>
    </cfRule>
    <cfRule type="cellIs" dxfId="3281" priority="3458" operator="equal">
      <formula>6210</formula>
    </cfRule>
    <cfRule type="cellIs" dxfId="3280" priority="3459" operator="equal">
      <formula>5410</formula>
    </cfRule>
    <cfRule type="cellIs" dxfId="3279" priority="3460" operator="equal">
      <formula>3210</formula>
    </cfRule>
    <cfRule type="cellIs" dxfId="3278" priority="3461" operator="equal">
      <formula>111</formula>
    </cfRule>
  </conditionalFormatting>
  <conditionalFormatting sqref="F358:F362">
    <cfRule type="cellIs" dxfId="3277" priority="3440" operator="between">
      <formula>121</formula>
      <formula>129</formula>
    </cfRule>
    <cfRule type="cellIs" dxfId="3276" priority="3441" operator="equal">
      <formula>527</formula>
    </cfRule>
    <cfRule type="cellIs" dxfId="3275" priority="3442" operator="equal">
      <formula>5212</formula>
    </cfRule>
    <cfRule type="cellIs" dxfId="3274" priority="3443" operator="equal">
      <formula>526</formula>
    </cfRule>
    <cfRule type="cellIs" dxfId="3273" priority="3444" operator="equal">
      <formula>8210</formula>
    </cfRule>
    <cfRule type="cellIs" dxfId="3272" priority="3445" operator="equal">
      <formula>7210</formula>
    </cfRule>
    <cfRule type="cellIs" dxfId="3271" priority="3446" operator="equal">
      <formula>4910</formula>
    </cfRule>
    <cfRule type="cellIs" dxfId="3270" priority="3447" operator="equal">
      <formula>6210</formula>
    </cfRule>
    <cfRule type="cellIs" dxfId="3269" priority="3448" operator="equal">
      <formula>5410</formula>
    </cfRule>
    <cfRule type="cellIs" dxfId="3268" priority="3449" operator="equal">
      <formula>3210</formula>
    </cfRule>
    <cfRule type="cellIs" dxfId="3267" priority="3450" operator="equal">
      <formula>111</formula>
    </cfRule>
  </conditionalFormatting>
  <conditionalFormatting sqref="F365:F369">
    <cfRule type="cellIs" dxfId="3266" priority="3429" operator="between">
      <formula>121</formula>
      <formula>129</formula>
    </cfRule>
    <cfRule type="cellIs" dxfId="3265" priority="3430" operator="equal">
      <formula>527</formula>
    </cfRule>
    <cfRule type="cellIs" dxfId="3264" priority="3431" operator="equal">
      <formula>5212</formula>
    </cfRule>
    <cfRule type="cellIs" dxfId="3263" priority="3432" operator="equal">
      <formula>526</formula>
    </cfRule>
    <cfRule type="cellIs" dxfId="3262" priority="3433" operator="equal">
      <formula>8210</formula>
    </cfRule>
    <cfRule type="cellIs" dxfId="3261" priority="3434" operator="equal">
      <formula>7210</formula>
    </cfRule>
    <cfRule type="cellIs" dxfId="3260" priority="3435" operator="equal">
      <formula>4910</formula>
    </cfRule>
    <cfRule type="cellIs" dxfId="3259" priority="3436" operator="equal">
      <formula>6210</formula>
    </cfRule>
    <cfRule type="cellIs" dxfId="3258" priority="3437" operator="equal">
      <formula>5410</formula>
    </cfRule>
    <cfRule type="cellIs" dxfId="3257" priority="3438" operator="equal">
      <formula>3210</formula>
    </cfRule>
    <cfRule type="cellIs" dxfId="3256" priority="3439" operator="equal">
      <formula>111</formula>
    </cfRule>
  </conditionalFormatting>
  <conditionalFormatting sqref="F372:F376">
    <cfRule type="cellIs" dxfId="3255" priority="3418" operator="between">
      <formula>121</formula>
      <formula>129</formula>
    </cfRule>
    <cfRule type="cellIs" dxfId="3254" priority="3419" operator="equal">
      <formula>527</formula>
    </cfRule>
    <cfRule type="cellIs" dxfId="3253" priority="3420" operator="equal">
      <formula>5212</formula>
    </cfRule>
    <cfRule type="cellIs" dxfId="3252" priority="3421" operator="equal">
      <formula>526</formula>
    </cfRule>
    <cfRule type="cellIs" dxfId="3251" priority="3422" operator="equal">
      <formula>8210</formula>
    </cfRule>
    <cfRule type="cellIs" dxfId="3250" priority="3423" operator="equal">
      <formula>7210</formula>
    </cfRule>
    <cfRule type="cellIs" dxfId="3249" priority="3424" operator="equal">
      <formula>4910</formula>
    </cfRule>
    <cfRule type="cellIs" dxfId="3248" priority="3425" operator="equal">
      <formula>6210</formula>
    </cfRule>
    <cfRule type="cellIs" dxfId="3247" priority="3426" operator="equal">
      <formula>5410</formula>
    </cfRule>
    <cfRule type="cellIs" dxfId="3246" priority="3427" operator="equal">
      <formula>3210</formula>
    </cfRule>
    <cfRule type="cellIs" dxfId="3245" priority="3428" operator="equal">
      <formula>111</formula>
    </cfRule>
  </conditionalFormatting>
  <conditionalFormatting sqref="F378:F382">
    <cfRule type="cellIs" dxfId="3244" priority="3407" operator="between">
      <formula>121</formula>
      <formula>129</formula>
    </cfRule>
    <cfRule type="cellIs" dxfId="3243" priority="3408" operator="equal">
      <formula>527</formula>
    </cfRule>
    <cfRule type="cellIs" dxfId="3242" priority="3409" operator="equal">
      <formula>5212</formula>
    </cfRule>
    <cfRule type="cellIs" dxfId="3241" priority="3410" operator="equal">
      <formula>526</formula>
    </cfRule>
    <cfRule type="cellIs" dxfId="3240" priority="3411" operator="equal">
      <formula>8210</formula>
    </cfRule>
    <cfRule type="cellIs" dxfId="3239" priority="3412" operator="equal">
      <formula>7210</formula>
    </cfRule>
    <cfRule type="cellIs" dxfId="3238" priority="3413" operator="equal">
      <formula>4910</formula>
    </cfRule>
    <cfRule type="cellIs" dxfId="3237" priority="3414" operator="equal">
      <formula>6210</formula>
    </cfRule>
    <cfRule type="cellIs" dxfId="3236" priority="3415" operator="equal">
      <formula>5410</formula>
    </cfRule>
    <cfRule type="cellIs" dxfId="3235" priority="3416" operator="equal">
      <formula>3210</formula>
    </cfRule>
    <cfRule type="cellIs" dxfId="3234" priority="3417" operator="equal">
      <formula>111</formula>
    </cfRule>
  </conditionalFormatting>
  <conditionalFormatting sqref="F384:F388">
    <cfRule type="cellIs" dxfId="3233" priority="3396" operator="between">
      <formula>121</formula>
      <formula>129</formula>
    </cfRule>
    <cfRule type="cellIs" dxfId="3232" priority="3397" operator="equal">
      <formula>527</formula>
    </cfRule>
    <cfRule type="cellIs" dxfId="3231" priority="3398" operator="equal">
      <formula>5212</formula>
    </cfRule>
    <cfRule type="cellIs" dxfId="3230" priority="3399" operator="equal">
      <formula>526</formula>
    </cfRule>
    <cfRule type="cellIs" dxfId="3229" priority="3400" operator="equal">
      <formula>8210</formula>
    </cfRule>
    <cfRule type="cellIs" dxfId="3228" priority="3401" operator="equal">
      <formula>7210</formula>
    </cfRule>
    <cfRule type="cellIs" dxfId="3227" priority="3402" operator="equal">
      <formula>4910</formula>
    </cfRule>
    <cfRule type="cellIs" dxfId="3226" priority="3403" operator="equal">
      <formula>6210</formula>
    </cfRule>
    <cfRule type="cellIs" dxfId="3225" priority="3404" operator="equal">
      <formula>5410</formula>
    </cfRule>
    <cfRule type="cellIs" dxfId="3224" priority="3405" operator="equal">
      <formula>3210</formula>
    </cfRule>
    <cfRule type="cellIs" dxfId="3223" priority="3406" operator="equal">
      <formula>111</formula>
    </cfRule>
  </conditionalFormatting>
  <conditionalFormatting sqref="F390:F394">
    <cfRule type="cellIs" dxfId="3222" priority="3385" operator="between">
      <formula>121</formula>
      <formula>129</formula>
    </cfRule>
    <cfRule type="cellIs" dxfId="3221" priority="3386" operator="equal">
      <formula>527</formula>
    </cfRule>
    <cfRule type="cellIs" dxfId="3220" priority="3387" operator="equal">
      <formula>5212</formula>
    </cfRule>
    <cfRule type="cellIs" dxfId="3219" priority="3388" operator="equal">
      <formula>526</formula>
    </cfRule>
    <cfRule type="cellIs" dxfId="3218" priority="3389" operator="equal">
      <formula>8210</formula>
    </cfRule>
    <cfRule type="cellIs" dxfId="3217" priority="3390" operator="equal">
      <formula>7210</formula>
    </cfRule>
    <cfRule type="cellIs" dxfId="3216" priority="3391" operator="equal">
      <formula>4910</formula>
    </cfRule>
    <cfRule type="cellIs" dxfId="3215" priority="3392" operator="equal">
      <formula>6210</formula>
    </cfRule>
    <cfRule type="cellIs" dxfId="3214" priority="3393" operator="equal">
      <formula>5410</formula>
    </cfRule>
    <cfRule type="cellIs" dxfId="3213" priority="3394" operator="equal">
      <formula>3210</formula>
    </cfRule>
    <cfRule type="cellIs" dxfId="3212" priority="3395" operator="equal">
      <formula>111</formula>
    </cfRule>
  </conditionalFormatting>
  <conditionalFormatting sqref="F396:F400">
    <cfRule type="cellIs" dxfId="3211" priority="3374" operator="between">
      <formula>121</formula>
      <formula>129</formula>
    </cfRule>
    <cfRule type="cellIs" dxfId="3210" priority="3375" operator="equal">
      <formula>527</formula>
    </cfRule>
    <cfRule type="cellIs" dxfId="3209" priority="3376" operator="equal">
      <formula>5212</formula>
    </cfRule>
    <cfRule type="cellIs" dxfId="3208" priority="3377" operator="equal">
      <formula>526</formula>
    </cfRule>
    <cfRule type="cellIs" dxfId="3207" priority="3378" operator="equal">
      <formula>8210</formula>
    </cfRule>
    <cfRule type="cellIs" dxfId="3206" priority="3379" operator="equal">
      <formula>7210</formula>
    </cfRule>
    <cfRule type="cellIs" dxfId="3205" priority="3380" operator="equal">
      <formula>4910</formula>
    </cfRule>
    <cfRule type="cellIs" dxfId="3204" priority="3381" operator="equal">
      <formula>6210</formula>
    </cfRule>
    <cfRule type="cellIs" dxfId="3203" priority="3382" operator="equal">
      <formula>5410</formula>
    </cfRule>
    <cfRule type="cellIs" dxfId="3202" priority="3383" operator="equal">
      <formula>3210</formula>
    </cfRule>
    <cfRule type="cellIs" dxfId="3201" priority="3384" operator="equal">
      <formula>111</formula>
    </cfRule>
  </conditionalFormatting>
  <conditionalFormatting sqref="F408:F412">
    <cfRule type="cellIs" dxfId="3200" priority="3363" operator="between">
      <formula>121</formula>
      <formula>129</formula>
    </cfRule>
    <cfRule type="cellIs" dxfId="3199" priority="3364" operator="equal">
      <formula>527</formula>
    </cfRule>
    <cfRule type="cellIs" dxfId="3198" priority="3365" operator="equal">
      <formula>5212</formula>
    </cfRule>
    <cfRule type="cellIs" dxfId="3197" priority="3366" operator="equal">
      <formula>526</formula>
    </cfRule>
    <cfRule type="cellIs" dxfId="3196" priority="3367" operator="equal">
      <formula>8210</formula>
    </cfRule>
    <cfRule type="cellIs" dxfId="3195" priority="3368" operator="equal">
      <formula>7210</formula>
    </cfRule>
    <cfRule type="cellIs" dxfId="3194" priority="3369" operator="equal">
      <formula>4910</formula>
    </cfRule>
    <cfRule type="cellIs" dxfId="3193" priority="3370" operator="equal">
      <formula>6210</formula>
    </cfRule>
    <cfRule type="cellIs" dxfId="3192" priority="3371" operator="equal">
      <formula>5410</formula>
    </cfRule>
    <cfRule type="cellIs" dxfId="3191" priority="3372" operator="equal">
      <formula>3210</formula>
    </cfRule>
    <cfRule type="cellIs" dxfId="3190" priority="3373" operator="equal">
      <formula>111</formula>
    </cfRule>
  </conditionalFormatting>
  <conditionalFormatting sqref="F416:F420">
    <cfRule type="cellIs" dxfId="3189" priority="3352" operator="between">
      <formula>121</formula>
      <formula>129</formula>
    </cfRule>
    <cfRule type="cellIs" dxfId="3188" priority="3353" operator="equal">
      <formula>527</formula>
    </cfRule>
    <cfRule type="cellIs" dxfId="3187" priority="3354" operator="equal">
      <formula>5212</formula>
    </cfRule>
    <cfRule type="cellIs" dxfId="3186" priority="3355" operator="equal">
      <formula>526</formula>
    </cfRule>
    <cfRule type="cellIs" dxfId="3185" priority="3356" operator="equal">
      <formula>8210</formula>
    </cfRule>
    <cfRule type="cellIs" dxfId="3184" priority="3357" operator="equal">
      <formula>7210</formula>
    </cfRule>
    <cfRule type="cellIs" dxfId="3183" priority="3358" operator="equal">
      <formula>4910</formula>
    </cfRule>
    <cfRule type="cellIs" dxfId="3182" priority="3359" operator="equal">
      <formula>6210</formula>
    </cfRule>
    <cfRule type="cellIs" dxfId="3181" priority="3360" operator="equal">
      <formula>5410</formula>
    </cfRule>
    <cfRule type="cellIs" dxfId="3180" priority="3361" operator="equal">
      <formula>3210</formula>
    </cfRule>
    <cfRule type="cellIs" dxfId="3179" priority="3362" operator="equal">
      <formula>111</formula>
    </cfRule>
  </conditionalFormatting>
  <conditionalFormatting sqref="F422:F426">
    <cfRule type="cellIs" dxfId="3178" priority="3341" operator="between">
      <formula>121</formula>
      <formula>129</formula>
    </cfRule>
    <cfRule type="cellIs" dxfId="3177" priority="3342" operator="equal">
      <formula>527</formula>
    </cfRule>
    <cfRule type="cellIs" dxfId="3176" priority="3343" operator="equal">
      <formula>5212</formula>
    </cfRule>
    <cfRule type="cellIs" dxfId="3175" priority="3344" operator="equal">
      <formula>526</formula>
    </cfRule>
    <cfRule type="cellIs" dxfId="3174" priority="3345" operator="equal">
      <formula>8210</formula>
    </cfRule>
    <cfRule type="cellIs" dxfId="3173" priority="3346" operator="equal">
      <formula>7210</formula>
    </cfRule>
    <cfRule type="cellIs" dxfId="3172" priority="3347" operator="equal">
      <formula>4910</formula>
    </cfRule>
    <cfRule type="cellIs" dxfId="3171" priority="3348" operator="equal">
      <formula>6210</formula>
    </cfRule>
    <cfRule type="cellIs" dxfId="3170" priority="3349" operator="equal">
      <formula>5410</formula>
    </cfRule>
    <cfRule type="cellIs" dxfId="3169" priority="3350" operator="equal">
      <formula>3210</formula>
    </cfRule>
    <cfRule type="cellIs" dxfId="3168" priority="3351" operator="equal">
      <formula>111</formula>
    </cfRule>
  </conditionalFormatting>
  <conditionalFormatting sqref="F428:F432">
    <cfRule type="cellIs" dxfId="3167" priority="3330" operator="between">
      <formula>121</formula>
      <formula>129</formula>
    </cfRule>
    <cfRule type="cellIs" dxfId="3166" priority="3331" operator="equal">
      <formula>527</formula>
    </cfRule>
    <cfRule type="cellIs" dxfId="3165" priority="3332" operator="equal">
      <formula>5212</formula>
    </cfRule>
    <cfRule type="cellIs" dxfId="3164" priority="3333" operator="equal">
      <formula>526</formula>
    </cfRule>
    <cfRule type="cellIs" dxfId="3163" priority="3334" operator="equal">
      <formula>8210</formula>
    </cfRule>
    <cfRule type="cellIs" dxfId="3162" priority="3335" operator="equal">
      <formula>7210</formula>
    </cfRule>
    <cfRule type="cellIs" dxfId="3161" priority="3336" operator="equal">
      <formula>4910</formula>
    </cfRule>
    <cfRule type="cellIs" dxfId="3160" priority="3337" operator="equal">
      <formula>6210</formula>
    </cfRule>
    <cfRule type="cellIs" dxfId="3159" priority="3338" operator="equal">
      <formula>5410</formula>
    </cfRule>
    <cfRule type="cellIs" dxfId="3158" priority="3339" operator="equal">
      <formula>3210</formula>
    </cfRule>
    <cfRule type="cellIs" dxfId="3157" priority="3340" operator="equal">
      <formula>111</formula>
    </cfRule>
  </conditionalFormatting>
  <conditionalFormatting sqref="F434:F438">
    <cfRule type="cellIs" dxfId="3156" priority="3319" operator="between">
      <formula>121</formula>
      <formula>129</formula>
    </cfRule>
    <cfRule type="cellIs" dxfId="3155" priority="3320" operator="equal">
      <formula>527</formula>
    </cfRule>
    <cfRule type="cellIs" dxfId="3154" priority="3321" operator="equal">
      <formula>5212</formula>
    </cfRule>
    <cfRule type="cellIs" dxfId="3153" priority="3322" operator="equal">
      <formula>526</formula>
    </cfRule>
    <cfRule type="cellIs" dxfId="3152" priority="3323" operator="equal">
      <formula>8210</formula>
    </cfRule>
    <cfRule type="cellIs" dxfId="3151" priority="3324" operator="equal">
      <formula>7210</formula>
    </cfRule>
    <cfRule type="cellIs" dxfId="3150" priority="3325" operator="equal">
      <formula>4910</formula>
    </cfRule>
    <cfRule type="cellIs" dxfId="3149" priority="3326" operator="equal">
      <formula>6210</formula>
    </cfRule>
    <cfRule type="cellIs" dxfId="3148" priority="3327" operator="equal">
      <formula>5410</formula>
    </cfRule>
    <cfRule type="cellIs" dxfId="3147" priority="3328" operator="equal">
      <formula>3210</formula>
    </cfRule>
    <cfRule type="cellIs" dxfId="3146" priority="3329" operator="equal">
      <formula>111</formula>
    </cfRule>
  </conditionalFormatting>
  <conditionalFormatting sqref="F457:F461">
    <cfRule type="cellIs" dxfId="3145" priority="3308" operator="between">
      <formula>121</formula>
      <formula>129</formula>
    </cfRule>
    <cfRule type="cellIs" dxfId="3144" priority="3309" operator="equal">
      <formula>527</formula>
    </cfRule>
    <cfRule type="cellIs" dxfId="3143" priority="3310" operator="equal">
      <formula>5212</formula>
    </cfRule>
    <cfRule type="cellIs" dxfId="3142" priority="3311" operator="equal">
      <formula>526</formula>
    </cfRule>
    <cfRule type="cellIs" dxfId="3141" priority="3312" operator="equal">
      <formula>8210</formula>
    </cfRule>
    <cfRule type="cellIs" dxfId="3140" priority="3313" operator="equal">
      <formula>7210</formula>
    </cfRule>
    <cfRule type="cellIs" dxfId="3139" priority="3314" operator="equal">
      <formula>4910</formula>
    </cfRule>
    <cfRule type="cellIs" dxfId="3138" priority="3315" operator="equal">
      <formula>6210</formula>
    </cfRule>
    <cfRule type="cellIs" dxfId="3137" priority="3316" operator="equal">
      <formula>5410</formula>
    </cfRule>
    <cfRule type="cellIs" dxfId="3136" priority="3317" operator="equal">
      <formula>3210</formula>
    </cfRule>
    <cfRule type="cellIs" dxfId="3135" priority="3318" operator="equal">
      <formula>111</formula>
    </cfRule>
  </conditionalFormatting>
  <conditionalFormatting sqref="F463:F467">
    <cfRule type="cellIs" dxfId="3134" priority="3297" operator="between">
      <formula>121</formula>
      <formula>129</formula>
    </cfRule>
    <cfRule type="cellIs" dxfId="3133" priority="3298" operator="equal">
      <formula>527</formula>
    </cfRule>
    <cfRule type="cellIs" dxfId="3132" priority="3299" operator="equal">
      <formula>5212</formula>
    </cfRule>
    <cfRule type="cellIs" dxfId="3131" priority="3300" operator="equal">
      <formula>526</formula>
    </cfRule>
    <cfRule type="cellIs" dxfId="3130" priority="3301" operator="equal">
      <formula>8210</formula>
    </cfRule>
    <cfRule type="cellIs" dxfId="3129" priority="3302" operator="equal">
      <formula>7210</formula>
    </cfRule>
    <cfRule type="cellIs" dxfId="3128" priority="3303" operator="equal">
      <formula>4910</formula>
    </cfRule>
    <cfRule type="cellIs" dxfId="3127" priority="3304" operator="equal">
      <formula>6210</formula>
    </cfRule>
    <cfRule type="cellIs" dxfId="3126" priority="3305" operator="equal">
      <formula>5410</formula>
    </cfRule>
    <cfRule type="cellIs" dxfId="3125" priority="3306" operator="equal">
      <formula>3210</formula>
    </cfRule>
    <cfRule type="cellIs" dxfId="3124" priority="3307" operator="equal">
      <formula>111</formula>
    </cfRule>
  </conditionalFormatting>
  <conditionalFormatting sqref="F471:F475">
    <cfRule type="cellIs" dxfId="3123" priority="3286" operator="between">
      <formula>121</formula>
      <formula>129</formula>
    </cfRule>
    <cfRule type="cellIs" dxfId="3122" priority="3287" operator="equal">
      <formula>527</formula>
    </cfRule>
    <cfRule type="cellIs" dxfId="3121" priority="3288" operator="equal">
      <formula>5212</formula>
    </cfRule>
    <cfRule type="cellIs" dxfId="3120" priority="3289" operator="equal">
      <formula>526</formula>
    </cfRule>
    <cfRule type="cellIs" dxfId="3119" priority="3290" operator="equal">
      <formula>8210</formula>
    </cfRule>
    <cfRule type="cellIs" dxfId="3118" priority="3291" operator="equal">
      <formula>7210</formula>
    </cfRule>
    <cfRule type="cellIs" dxfId="3117" priority="3292" operator="equal">
      <formula>4910</formula>
    </cfRule>
    <cfRule type="cellIs" dxfId="3116" priority="3293" operator="equal">
      <formula>6210</formula>
    </cfRule>
    <cfRule type="cellIs" dxfId="3115" priority="3294" operator="equal">
      <formula>5410</formula>
    </cfRule>
    <cfRule type="cellIs" dxfId="3114" priority="3295" operator="equal">
      <formula>3210</formula>
    </cfRule>
    <cfRule type="cellIs" dxfId="3113" priority="3296" operator="equal">
      <formula>111</formula>
    </cfRule>
  </conditionalFormatting>
  <conditionalFormatting sqref="F480:F484">
    <cfRule type="cellIs" dxfId="3112" priority="3275" operator="between">
      <formula>121</formula>
      <formula>129</formula>
    </cfRule>
    <cfRule type="cellIs" dxfId="3111" priority="3276" operator="equal">
      <formula>527</formula>
    </cfRule>
    <cfRule type="cellIs" dxfId="3110" priority="3277" operator="equal">
      <formula>5212</formula>
    </cfRule>
    <cfRule type="cellIs" dxfId="3109" priority="3278" operator="equal">
      <formula>526</formula>
    </cfRule>
    <cfRule type="cellIs" dxfId="3108" priority="3279" operator="equal">
      <formula>8210</formula>
    </cfRule>
    <cfRule type="cellIs" dxfId="3107" priority="3280" operator="equal">
      <formula>7210</formula>
    </cfRule>
    <cfRule type="cellIs" dxfId="3106" priority="3281" operator="equal">
      <formula>4910</formula>
    </cfRule>
    <cfRule type="cellIs" dxfId="3105" priority="3282" operator="equal">
      <formula>6210</formula>
    </cfRule>
    <cfRule type="cellIs" dxfId="3104" priority="3283" operator="equal">
      <formula>5410</formula>
    </cfRule>
    <cfRule type="cellIs" dxfId="3103" priority="3284" operator="equal">
      <formula>3210</formula>
    </cfRule>
    <cfRule type="cellIs" dxfId="3102" priority="3285" operator="equal">
      <formula>111</formula>
    </cfRule>
  </conditionalFormatting>
  <conditionalFormatting sqref="F494:F498">
    <cfRule type="cellIs" dxfId="3101" priority="3264" operator="between">
      <formula>121</formula>
      <formula>129</formula>
    </cfRule>
    <cfRule type="cellIs" dxfId="3100" priority="3265" operator="equal">
      <formula>527</formula>
    </cfRule>
    <cfRule type="cellIs" dxfId="3099" priority="3266" operator="equal">
      <formula>5212</formula>
    </cfRule>
    <cfRule type="cellIs" dxfId="3098" priority="3267" operator="equal">
      <formula>526</formula>
    </cfRule>
    <cfRule type="cellIs" dxfId="3097" priority="3268" operator="equal">
      <formula>8210</formula>
    </cfRule>
    <cfRule type="cellIs" dxfId="3096" priority="3269" operator="equal">
      <formula>7210</formula>
    </cfRule>
    <cfRule type="cellIs" dxfId="3095" priority="3270" operator="equal">
      <formula>4910</formula>
    </cfRule>
    <cfRule type="cellIs" dxfId="3094" priority="3271" operator="equal">
      <formula>6210</formula>
    </cfRule>
    <cfRule type="cellIs" dxfId="3093" priority="3272" operator="equal">
      <formula>5410</formula>
    </cfRule>
    <cfRule type="cellIs" dxfId="3092" priority="3273" operator="equal">
      <formula>3210</formula>
    </cfRule>
    <cfRule type="cellIs" dxfId="3091" priority="3274" operator="equal">
      <formula>111</formula>
    </cfRule>
  </conditionalFormatting>
  <conditionalFormatting sqref="F501:F505">
    <cfRule type="cellIs" dxfId="3090" priority="3253" operator="between">
      <formula>121</formula>
      <formula>129</formula>
    </cfRule>
    <cfRule type="cellIs" dxfId="3089" priority="3254" operator="equal">
      <formula>527</formula>
    </cfRule>
    <cfRule type="cellIs" dxfId="3088" priority="3255" operator="equal">
      <formula>5212</formula>
    </cfRule>
    <cfRule type="cellIs" dxfId="3087" priority="3256" operator="equal">
      <formula>526</formula>
    </cfRule>
    <cfRule type="cellIs" dxfId="3086" priority="3257" operator="equal">
      <formula>8210</formula>
    </cfRule>
    <cfRule type="cellIs" dxfId="3085" priority="3258" operator="equal">
      <formula>7210</formula>
    </cfRule>
    <cfRule type="cellIs" dxfId="3084" priority="3259" operator="equal">
      <formula>4910</formula>
    </cfRule>
    <cfRule type="cellIs" dxfId="3083" priority="3260" operator="equal">
      <formula>6210</formula>
    </cfRule>
    <cfRule type="cellIs" dxfId="3082" priority="3261" operator="equal">
      <formula>5410</formula>
    </cfRule>
    <cfRule type="cellIs" dxfId="3081" priority="3262" operator="equal">
      <formula>3210</formula>
    </cfRule>
    <cfRule type="cellIs" dxfId="3080" priority="3263" operator="equal">
      <formula>111</formula>
    </cfRule>
  </conditionalFormatting>
  <conditionalFormatting sqref="F507:F511">
    <cfRule type="cellIs" dxfId="3079" priority="3242" operator="between">
      <formula>121</formula>
      <formula>129</formula>
    </cfRule>
    <cfRule type="cellIs" dxfId="3078" priority="3243" operator="equal">
      <formula>527</formula>
    </cfRule>
    <cfRule type="cellIs" dxfId="3077" priority="3244" operator="equal">
      <formula>5212</formula>
    </cfRule>
    <cfRule type="cellIs" dxfId="3076" priority="3245" operator="equal">
      <formula>526</formula>
    </cfRule>
    <cfRule type="cellIs" dxfId="3075" priority="3246" operator="equal">
      <formula>8210</formula>
    </cfRule>
    <cfRule type="cellIs" dxfId="3074" priority="3247" operator="equal">
      <formula>7210</formula>
    </cfRule>
    <cfRule type="cellIs" dxfId="3073" priority="3248" operator="equal">
      <formula>4910</formula>
    </cfRule>
    <cfRule type="cellIs" dxfId="3072" priority="3249" operator="equal">
      <formula>6210</formula>
    </cfRule>
    <cfRule type="cellIs" dxfId="3071" priority="3250" operator="equal">
      <formula>5410</formula>
    </cfRule>
    <cfRule type="cellIs" dxfId="3070" priority="3251" operator="equal">
      <formula>3210</formula>
    </cfRule>
    <cfRule type="cellIs" dxfId="3069" priority="3252" operator="equal">
      <formula>111</formula>
    </cfRule>
  </conditionalFormatting>
  <conditionalFormatting sqref="F513:F517">
    <cfRule type="cellIs" dxfId="3068" priority="3231" operator="between">
      <formula>121</formula>
      <formula>129</formula>
    </cfRule>
    <cfRule type="cellIs" dxfId="3067" priority="3232" operator="equal">
      <formula>527</formula>
    </cfRule>
    <cfRule type="cellIs" dxfId="3066" priority="3233" operator="equal">
      <formula>5212</formula>
    </cfRule>
    <cfRule type="cellIs" dxfId="3065" priority="3234" operator="equal">
      <formula>526</formula>
    </cfRule>
    <cfRule type="cellIs" dxfId="3064" priority="3235" operator="equal">
      <formula>8210</formula>
    </cfRule>
    <cfRule type="cellIs" dxfId="3063" priority="3236" operator="equal">
      <formula>7210</formula>
    </cfRule>
    <cfRule type="cellIs" dxfId="3062" priority="3237" operator="equal">
      <formula>4910</formula>
    </cfRule>
    <cfRule type="cellIs" dxfId="3061" priority="3238" operator="equal">
      <formula>6210</formula>
    </cfRule>
    <cfRule type="cellIs" dxfId="3060" priority="3239" operator="equal">
      <formula>5410</formula>
    </cfRule>
    <cfRule type="cellIs" dxfId="3059" priority="3240" operator="equal">
      <formula>3210</formula>
    </cfRule>
    <cfRule type="cellIs" dxfId="3058" priority="3241" operator="equal">
      <formula>111</formula>
    </cfRule>
  </conditionalFormatting>
  <conditionalFormatting sqref="F519:F523">
    <cfRule type="cellIs" dxfId="3057" priority="3220" operator="between">
      <formula>121</formula>
      <formula>129</formula>
    </cfRule>
    <cfRule type="cellIs" dxfId="3056" priority="3221" operator="equal">
      <formula>527</formula>
    </cfRule>
    <cfRule type="cellIs" dxfId="3055" priority="3222" operator="equal">
      <formula>5212</formula>
    </cfRule>
    <cfRule type="cellIs" dxfId="3054" priority="3223" operator="equal">
      <formula>526</formula>
    </cfRule>
    <cfRule type="cellIs" dxfId="3053" priority="3224" operator="equal">
      <formula>8210</formula>
    </cfRule>
    <cfRule type="cellIs" dxfId="3052" priority="3225" operator="equal">
      <formula>7210</formula>
    </cfRule>
    <cfRule type="cellIs" dxfId="3051" priority="3226" operator="equal">
      <formula>4910</formula>
    </cfRule>
    <cfRule type="cellIs" dxfId="3050" priority="3227" operator="equal">
      <formula>6210</formula>
    </cfRule>
    <cfRule type="cellIs" dxfId="3049" priority="3228" operator="equal">
      <formula>5410</formula>
    </cfRule>
    <cfRule type="cellIs" dxfId="3048" priority="3229" operator="equal">
      <formula>3210</formula>
    </cfRule>
    <cfRule type="cellIs" dxfId="3047" priority="3230" operator="equal">
      <formula>111</formula>
    </cfRule>
  </conditionalFormatting>
  <conditionalFormatting sqref="F525:F529">
    <cfRule type="cellIs" dxfId="3046" priority="3209" operator="between">
      <formula>121</formula>
      <formula>129</formula>
    </cfRule>
    <cfRule type="cellIs" dxfId="3045" priority="3210" operator="equal">
      <formula>527</formula>
    </cfRule>
    <cfRule type="cellIs" dxfId="3044" priority="3211" operator="equal">
      <formula>5212</formula>
    </cfRule>
    <cfRule type="cellIs" dxfId="3043" priority="3212" operator="equal">
      <formula>526</formula>
    </cfRule>
    <cfRule type="cellIs" dxfId="3042" priority="3213" operator="equal">
      <formula>8210</formula>
    </cfRule>
    <cfRule type="cellIs" dxfId="3041" priority="3214" operator="equal">
      <formula>7210</formula>
    </cfRule>
    <cfRule type="cellIs" dxfId="3040" priority="3215" operator="equal">
      <formula>4910</formula>
    </cfRule>
    <cfRule type="cellIs" dxfId="3039" priority="3216" operator="equal">
      <formula>6210</formula>
    </cfRule>
    <cfRule type="cellIs" dxfId="3038" priority="3217" operator="equal">
      <formula>5410</formula>
    </cfRule>
    <cfRule type="cellIs" dxfId="3037" priority="3218" operator="equal">
      <formula>3210</formula>
    </cfRule>
    <cfRule type="cellIs" dxfId="3036" priority="3219" operator="equal">
      <formula>111</formula>
    </cfRule>
  </conditionalFormatting>
  <conditionalFormatting sqref="F531:F535">
    <cfRule type="cellIs" dxfId="3035" priority="3198" operator="between">
      <formula>121</formula>
      <formula>129</formula>
    </cfRule>
    <cfRule type="cellIs" dxfId="3034" priority="3199" operator="equal">
      <formula>527</formula>
    </cfRule>
    <cfRule type="cellIs" dxfId="3033" priority="3200" operator="equal">
      <formula>5212</formula>
    </cfRule>
    <cfRule type="cellIs" dxfId="3032" priority="3201" operator="equal">
      <formula>526</formula>
    </cfRule>
    <cfRule type="cellIs" dxfId="3031" priority="3202" operator="equal">
      <formula>8210</formula>
    </cfRule>
    <cfRule type="cellIs" dxfId="3030" priority="3203" operator="equal">
      <formula>7210</formula>
    </cfRule>
    <cfRule type="cellIs" dxfId="3029" priority="3204" operator="equal">
      <formula>4910</formula>
    </cfRule>
    <cfRule type="cellIs" dxfId="3028" priority="3205" operator="equal">
      <formula>6210</formula>
    </cfRule>
    <cfRule type="cellIs" dxfId="3027" priority="3206" operator="equal">
      <formula>5410</formula>
    </cfRule>
    <cfRule type="cellIs" dxfId="3026" priority="3207" operator="equal">
      <formula>3210</formula>
    </cfRule>
    <cfRule type="cellIs" dxfId="3025" priority="3208" operator="equal">
      <formula>111</formula>
    </cfRule>
  </conditionalFormatting>
  <conditionalFormatting sqref="F537:F541">
    <cfRule type="cellIs" dxfId="3024" priority="3187" operator="between">
      <formula>121</formula>
      <formula>129</formula>
    </cfRule>
    <cfRule type="cellIs" dxfId="3023" priority="3188" operator="equal">
      <formula>527</formula>
    </cfRule>
    <cfRule type="cellIs" dxfId="3022" priority="3189" operator="equal">
      <formula>5212</formula>
    </cfRule>
    <cfRule type="cellIs" dxfId="3021" priority="3190" operator="equal">
      <formula>526</formula>
    </cfRule>
    <cfRule type="cellIs" dxfId="3020" priority="3191" operator="equal">
      <formula>8210</formula>
    </cfRule>
    <cfRule type="cellIs" dxfId="3019" priority="3192" operator="equal">
      <formula>7210</formula>
    </cfRule>
    <cfRule type="cellIs" dxfId="3018" priority="3193" operator="equal">
      <formula>4910</formula>
    </cfRule>
    <cfRule type="cellIs" dxfId="3017" priority="3194" operator="equal">
      <formula>6210</formula>
    </cfRule>
    <cfRule type="cellIs" dxfId="3016" priority="3195" operator="equal">
      <formula>5410</formula>
    </cfRule>
    <cfRule type="cellIs" dxfId="3015" priority="3196" operator="equal">
      <formula>3210</formula>
    </cfRule>
    <cfRule type="cellIs" dxfId="3014" priority="3197" operator="equal">
      <formula>111</formula>
    </cfRule>
  </conditionalFormatting>
  <conditionalFormatting sqref="F544:F548">
    <cfRule type="cellIs" dxfId="3013" priority="3176" operator="between">
      <formula>121</formula>
      <formula>129</formula>
    </cfRule>
    <cfRule type="cellIs" dxfId="3012" priority="3177" operator="equal">
      <formula>527</formula>
    </cfRule>
    <cfRule type="cellIs" dxfId="3011" priority="3178" operator="equal">
      <formula>5212</formula>
    </cfRule>
    <cfRule type="cellIs" dxfId="3010" priority="3179" operator="equal">
      <formula>526</formula>
    </cfRule>
    <cfRule type="cellIs" dxfId="3009" priority="3180" operator="equal">
      <formula>8210</formula>
    </cfRule>
    <cfRule type="cellIs" dxfId="3008" priority="3181" operator="equal">
      <formula>7210</formula>
    </cfRule>
    <cfRule type="cellIs" dxfId="3007" priority="3182" operator="equal">
      <formula>4910</formula>
    </cfRule>
    <cfRule type="cellIs" dxfId="3006" priority="3183" operator="equal">
      <formula>6210</formula>
    </cfRule>
    <cfRule type="cellIs" dxfId="3005" priority="3184" operator="equal">
      <formula>5410</formula>
    </cfRule>
    <cfRule type="cellIs" dxfId="3004" priority="3185" operator="equal">
      <formula>3210</formula>
    </cfRule>
    <cfRule type="cellIs" dxfId="3003" priority="3186" operator="equal">
      <formula>111</formula>
    </cfRule>
  </conditionalFormatting>
  <conditionalFormatting sqref="F551:F555">
    <cfRule type="cellIs" dxfId="3002" priority="3165" operator="between">
      <formula>121</formula>
      <formula>129</formula>
    </cfRule>
    <cfRule type="cellIs" dxfId="3001" priority="3166" operator="equal">
      <formula>527</formula>
    </cfRule>
    <cfRule type="cellIs" dxfId="3000" priority="3167" operator="equal">
      <formula>5212</formula>
    </cfRule>
    <cfRule type="cellIs" dxfId="2999" priority="3168" operator="equal">
      <formula>526</formula>
    </cfRule>
    <cfRule type="cellIs" dxfId="2998" priority="3169" operator="equal">
      <formula>8210</formula>
    </cfRule>
    <cfRule type="cellIs" dxfId="2997" priority="3170" operator="equal">
      <formula>7210</formula>
    </cfRule>
    <cfRule type="cellIs" dxfId="2996" priority="3171" operator="equal">
      <formula>4910</formula>
    </cfRule>
    <cfRule type="cellIs" dxfId="2995" priority="3172" operator="equal">
      <formula>6210</formula>
    </cfRule>
    <cfRule type="cellIs" dxfId="2994" priority="3173" operator="equal">
      <formula>5410</formula>
    </cfRule>
    <cfRule type="cellIs" dxfId="2993" priority="3174" operator="equal">
      <formula>3210</formula>
    </cfRule>
    <cfRule type="cellIs" dxfId="2992" priority="3175" operator="equal">
      <formula>111</formula>
    </cfRule>
  </conditionalFormatting>
  <conditionalFormatting sqref="F557:F561">
    <cfRule type="cellIs" dxfId="2991" priority="3154" operator="between">
      <formula>121</formula>
      <formula>129</formula>
    </cfRule>
    <cfRule type="cellIs" dxfId="2990" priority="3155" operator="equal">
      <formula>527</formula>
    </cfRule>
    <cfRule type="cellIs" dxfId="2989" priority="3156" operator="equal">
      <formula>5212</formula>
    </cfRule>
    <cfRule type="cellIs" dxfId="2988" priority="3157" operator="equal">
      <formula>526</formula>
    </cfRule>
    <cfRule type="cellIs" dxfId="2987" priority="3158" operator="equal">
      <formula>8210</formula>
    </cfRule>
    <cfRule type="cellIs" dxfId="2986" priority="3159" operator="equal">
      <formula>7210</formula>
    </cfRule>
    <cfRule type="cellIs" dxfId="2985" priority="3160" operator="equal">
      <formula>4910</formula>
    </cfRule>
    <cfRule type="cellIs" dxfId="2984" priority="3161" operator="equal">
      <formula>6210</formula>
    </cfRule>
    <cfRule type="cellIs" dxfId="2983" priority="3162" operator="equal">
      <formula>5410</formula>
    </cfRule>
    <cfRule type="cellIs" dxfId="2982" priority="3163" operator="equal">
      <formula>3210</formula>
    </cfRule>
    <cfRule type="cellIs" dxfId="2981" priority="3164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980" priority="3143" operator="between">
      <formula>121</formula>
      <formula>129</formula>
    </cfRule>
    <cfRule type="cellIs" dxfId="2979" priority="3144" operator="equal">
      <formula>527</formula>
    </cfRule>
    <cfRule type="cellIs" dxfId="2978" priority="3145" operator="equal">
      <formula>5212</formula>
    </cfRule>
    <cfRule type="cellIs" dxfId="2977" priority="3146" operator="equal">
      <formula>526</formula>
    </cfRule>
    <cfRule type="cellIs" dxfId="2976" priority="3147" operator="equal">
      <formula>8210</formula>
    </cfRule>
    <cfRule type="cellIs" dxfId="2975" priority="3148" operator="equal">
      <formula>7210</formula>
    </cfRule>
    <cfRule type="cellIs" dxfId="2974" priority="3149" operator="equal">
      <formula>4910</formula>
    </cfRule>
    <cfRule type="cellIs" dxfId="2973" priority="3150" operator="equal">
      <formula>6210</formula>
    </cfRule>
    <cfRule type="cellIs" dxfId="2972" priority="3151" operator="equal">
      <formula>5410</formula>
    </cfRule>
    <cfRule type="cellIs" dxfId="2971" priority="3152" operator="equal">
      <formula>3210</formula>
    </cfRule>
    <cfRule type="cellIs" dxfId="2970" priority="3153" operator="equal">
      <formula>111</formula>
    </cfRule>
  </conditionalFormatting>
  <conditionalFormatting sqref="F581:F585">
    <cfRule type="cellIs" dxfId="2969" priority="3132" operator="between">
      <formula>121</formula>
      <formula>129</formula>
    </cfRule>
    <cfRule type="cellIs" dxfId="2968" priority="3133" operator="equal">
      <formula>527</formula>
    </cfRule>
    <cfRule type="cellIs" dxfId="2967" priority="3134" operator="equal">
      <formula>5212</formula>
    </cfRule>
    <cfRule type="cellIs" dxfId="2966" priority="3135" operator="equal">
      <formula>526</formula>
    </cfRule>
    <cfRule type="cellIs" dxfId="2965" priority="3136" operator="equal">
      <formula>8210</formula>
    </cfRule>
    <cfRule type="cellIs" dxfId="2964" priority="3137" operator="equal">
      <formula>7210</formula>
    </cfRule>
    <cfRule type="cellIs" dxfId="2963" priority="3138" operator="equal">
      <formula>4910</formula>
    </cfRule>
    <cfRule type="cellIs" dxfId="2962" priority="3139" operator="equal">
      <formula>6210</formula>
    </cfRule>
    <cfRule type="cellIs" dxfId="2961" priority="3140" operator="equal">
      <formula>5410</formula>
    </cfRule>
    <cfRule type="cellIs" dxfId="2960" priority="3141" operator="equal">
      <formula>3210</formula>
    </cfRule>
    <cfRule type="cellIs" dxfId="2959" priority="3142" operator="equal">
      <formula>111</formula>
    </cfRule>
  </conditionalFormatting>
  <conditionalFormatting sqref="F587:F591">
    <cfRule type="cellIs" dxfId="2958" priority="3121" operator="between">
      <formula>121</formula>
      <formula>129</formula>
    </cfRule>
    <cfRule type="cellIs" dxfId="2957" priority="3122" operator="equal">
      <formula>527</formula>
    </cfRule>
    <cfRule type="cellIs" dxfId="2956" priority="3123" operator="equal">
      <formula>5212</formula>
    </cfRule>
    <cfRule type="cellIs" dxfId="2955" priority="3124" operator="equal">
      <formula>526</formula>
    </cfRule>
    <cfRule type="cellIs" dxfId="2954" priority="3125" operator="equal">
      <formula>8210</formula>
    </cfRule>
    <cfRule type="cellIs" dxfId="2953" priority="3126" operator="equal">
      <formula>7210</formula>
    </cfRule>
    <cfRule type="cellIs" dxfId="2952" priority="3127" operator="equal">
      <formula>4910</formula>
    </cfRule>
    <cfRule type="cellIs" dxfId="2951" priority="3128" operator="equal">
      <formula>6210</formula>
    </cfRule>
    <cfRule type="cellIs" dxfId="2950" priority="3129" operator="equal">
      <formula>5410</formula>
    </cfRule>
    <cfRule type="cellIs" dxfId="2949" priority="3130" operator="equal">
      <formula>3210</formula>
    </cfRule>
    <cfRule type="cellIs" dxfId="2948" priority="3131" operator="equal">
      <formula>111</formula>
    </cfRule>
  </conditionalFormatting>
  <conditionalFormatting sqref="F593:F597">
    <cfRule type="cellIs" dxfId="2947" priority="3110" operator="between">
      <formula>121</formula>
      <formula>129</formula>
    </cfRule>
    <cfRule type="cellIs" dxfId="2946" priority="3111" operator="equal">
      <formula>527</formula>
    </cfRule>
    <cfRule type="cellIs" dxfId="2945" priority="3112" operator="equal">
      <formula>5212</formula>
    </cfRule>
    <cfRule type="cellIs" dxfId="2944" priority="3113" operator="equal">
      <formula>526</formula>
    </cfRule>
    <cfRule type="cellIs" dxfId="2943" priority="3114" operator="equal">
      <formula>8210</formula>
    </cfRule>
    <cfRule type="cellIs" dxfId="2942" priority="3115" operator="equal">
      <formula>7210</formula>
    </cfRule>
    <cfRule type="cellIs" dxfId="2941" priority="3116" operator="equal">
      <formula>4910</formula>
    </cfRule>
    <cfRule type="cellIs" dxfId="2940" priority="3117" operator="equal">
      <formula>6210</formula>
    </cfRule>
    <cfRule type="cellIs" dxfId="2939" priority="3118" operator="equal">
      <formula>5410</formula>
    </cfRule>
    <cfRule type="cellIs" dxfId="2938" priority="3119" operator="equal">
      <formula>3210</formula>
    </cfRule>
    <cfRule type="cellIs" dxfId="2937" priority="3120" operator="equal">
      <formula>111</formula>
    </cfRule>
  </conditionalFormatting>
  <conditionalFormatting sqref="F599:F603">
    <cfRule type="cellIs" dxfId="2936" priority="3099" operator="between">
      <formula>121</formula>
      <formula>129</formula>
    </cfRule>
    <cfRule type="cellIs" dxfId="2935" priority="3100" operator="equal">
      <formula>527</formula>
    </cfRule>
    <cfRule type="cellIs" dxfId="2934" priority="3101" operator="equal">
      <formula>5212</formula>
    </cfRule>
    <cfRule type="cellIs" dxfId="2933" priority="3102" operator="equal">
      <formula>526</formula>
    </cfRule>
    <cfRule type="cellIs" dxfId="2932" priority="3103" operator="equal">
      <formula>8210</formula>
    </cfRule>
    <cfRule type="cellIs" dxfId="2931" priority="3104" operator="equal">
      <formula>7210</formula>
    </cfRule>
    <cfRule type="cellIs" dxfId="2930" priority="3105" operator="equal">
      <formula>4910</formula>
    </cfRule>
    <cfRule type="cellIs" dxfId="2929" priority="3106" operator="equal">
      <formula>6210</formula>
    </cfRule>
    <cfRule type="cellIs" dxfId="2928" priority="3107" operator="equal">
      <formula>5410</formula>
    </cfRule>
    <cfRule type="cellIs" dxfId="2927" priority="3108" operator="equal">
      <formula>3210</formula>
    </cfRule>
    <cfRule type="cellIs" dxfId="2926" priority="3109" operator="equal">
      <formula>111</formula>
    </cfRule>
  </conditionalFormatting>
  <conditionalFormatting sqref="F606:F610">
    <cfRule type="cellIs" dxfId="2925" priority="3088" operator="between">
      <formula>121</formula>
      <formula>129</formula>
    </cfRule>
    <cfRule type="cellIs" dxfId="2924" priority="3089" operator="equal">
      <formula>527</formula>
    </cfRule>
    <cfRule type="cellIs" dxfId="2923" priority="3090" operator="equal">
      <formula>5212</formula>
    </cfRule>
    <cfRule type="cellIs" dxfId="2922" priority="3091" operator="equal">
      <formula>526</formula>
    </cfRule>
    <cfRule type="cellIs" dxfId="2921" priority="3092" operator="equal">
      <formula>8210</formula>
    </cfRule>
    <cfRule type="cellIs" dxfId="2920" priority="3093" operator="equal">
      <formula>7210</formula>
    </cfRule>
    <cfRule type="cellIs" dxfId="2919" priority="3094" operator="equal">
      <formula>4910</formula>
    </cfRule>
    <cfRule type="cellIs" dxfId="2918" priority="3095" operator="equal">
      <formula>6210</formula>
    </cfRule>
    <cfRule type="cellIs" dxfId="2917" priority="3096" operator="equal">
      <formula>5410</formula>
    </cfRule>
    <cfRule type="cellIs" dxfId="2916" priority="3097" operator="equal">
      <formula>3210</formula>
    </cfRule>
    <cfRule type="cellIs" dxfId="2915" priority="3098" operator="equal">
      <formula>111</formula>
    </cfRule>
  </conditionalFormatting>
  <conditionalFormatting sqref="F613:F617">
    <cfRule type="cellIs" dxfId="2914" priority="3077" operator="between">
      <formula>121</formula>
      <formula>129</formula>
    </cfRule>
    <cfRule type="cellIs" dxfId="2913" priority="3078" operator="equal">
      <formula>527</formula>
    </cfRule>
    <cfRule type="cellIs" dxfId="2912" priority="3079" operator="equal">
      <formula>5212</formula>
    </cfRule>
    <cfRule type="cellIs" dxfId="2911" priority="3080" operator="equal">
      <formula>526</formula>
    </cfRule>
    <cfRule type="cellIs" dxfId="2910" priority="3081" operator="equal">
      <formula>8210</formula>
    </cfRule>
    <cfRule type="cellIs" dxfId="2909" priority="3082" operator="equal">
      <formula>7210</formula>
    </cfRule>
    <cfRule type="cellIs" dxfId="2908" priority="3083" operator="equal">
      <formula>4910</formula>
    </cfRule>
    <cfRule type="cellIs" dxfId="2907" priority="3084" operator="equal">
      <formula>6210</formula>
    </cfRule>
    <cfRule type="cellIs" dxfId="2906" priority="3085" operator="equal">
      <formula>5410</formula>
    </cfRule>
    <cfRule type="cellIs" dxfId="2905" priority="3086" operator="equal">
      <formula>3210</formula>
    </cfRule>
    <cfRule type="cellIs" dxfId="2904" priority="3087" operator="equal">
      <formula>111</formula>
    </cfRule>
  </conditionalFormatting>
  <conditionalFormatting sqref="F619:F623">
    <cfRule type="cellIs" dxfId="2903" priority="3066" operator="between">
      <formula>121</formula>
      <formula>129</formula>
    </cfRule>
    <cfRule type="cellIs" dxfId="2902" priority="3067" operator="equal">
      <formula>527</formula>
    </cfRule>
    <cfRule type="cellIs" dxfId="2901" priority="3068" operator="equal">
      <formula>5212</formula>
    </cfRule>
    <cfRule type="cellIs" dxfId="2900" priority="3069" operator="equal">
      <formula>526</formula>
    </cfRule>
    <cfRule type="cellIs" dxfId="2899" priority="3070" operator="equal">
      <formula>8210</formula>
    </cfRule>
    <cfRule type="cellIs" dxfId="2898" priority="3071" operator="equal">
      <formula>7210</formula>
    </cfRule>
    <cfRule type="cellIs" dxfId="2897" priority="3072" operator="equal">
      <formula>4910</formula>
    </cfRule>
    <cfRule type="cellIs" dxfId="2896" priority="3073" operator="equal">
      <formula>6210</formula>
    </cfRule>
    <cfRule type="cellIs" dxfId="2895" priority="3074" operator="equal">
      <formula>5410</formula>
    </cfRule>
    <cfRule type="cellIs" dxfId="2894" priority="3075" operator="equal">
      <formula>3210</formula>
    </cfRule>
    <cfRule type="cellIs" dxfId="2893" priority="3076" operator="equal">
      <formula>111</formula>
    </cfRule>
  </conditionalFormatting>
  <conditionalFormatting sqref="F627:F631">
    <cfRule type="cellIs" dxfId="2892" priority="3055" operator="between">
      <formula>121</formula>
      <formula>129</formula>
    </cfRule>
    <cfRule type="cellIs" dxfId="2891" priority="3056" operator="equal">
      <formula>527</formula>
    </cfRule>
    <cfRule type="cellIs" dxfId="2890" priority="3057" operator="equal">
      <formula>5212</formula>
    </cfRule>
    <cfRule type="cellIs" dxfId="2889" priority="3058" operator="equal">
      <formula>526</formula>
    </cfRule>
    <cfRule type="cellIs" dxfId="2888" priority="3059" operator="equal">
      <formula>8210</formula>
    </cfRule>
    <cfRule type="cellIs" dxfId="2887" priority="3060" operator="equal">
      <formula>7210</formula>
    </cfRule>
    <cfRule type="cellIs" dxfId="2886" priority="3061" operator="equal">
      <formula>4910</formula>
    </cfRule>
    <cfRule type="cellIs" dxfId="2885" priority="3062" operator="equal">
      <formula>6210</formula>
    </cfRule>
    <cfRule type="cellIs" dxfId="2884" priority="3063" operator="equal">
      <formula>5410</formula>
    </cfRule>
    <cfRule type="cellIs" dxfId="2883" priority="3064" operator="equal">
      <formula>3210</formula>
    </cfRule>
    <cfRule type="cellIs" dxfId="2882" priority="3065" operator="equal">
      <formula>111</formula>
    </cfRule>
  </conditionalFormatting>
  <conditionalFormatting sqref="F633:F637">
    <cfRule type="cellIs" dxfId="2881" priority="3044" operator="between">
      <formula>121</formula>
      <formula>129</formula>
    </cfRule>
    <cfRule type="cellIs" dxfId="2880" priority="3045" operator="equal">
      <formula>527</formula>
    </cfRule>
    <cfRule type="cellIs" dxfId="2879" priority="3046" operator="equal">
      <formula>5212</formula>
    </cfRule>
    <cfRule type="cellIs" dxfId="2878" priority="3047" operator="equal">
      <formula>526</formula>
    </cfRule>
    <cfRule type="cellIs" dxfId="2877" priority="3048" operator="equal">
      <formula>8210</formula>
    </cfRule>
    <cfRule type="cellIs" dxfId="2876" priority="3049" operator="equal">
      <formula>7210</formula>
    </cfRule>
    <cfRule type="cellIs" dxfId="2875" priority="3050" operator="equal">
      <formula>4910</formula>
    </cfRule>
    <cfRule type="cellIs" dxfId="2874" priority="3051" operator="equal">
      <formula>6210</formula>
    </cfRule>
    <cfRule type="cellIs" dxfId="2873" priority="3052" operator="equal">
      <formula>5410</formula>
    </cfRule>
    <cfRule type="cellIs" dxfId="2872" priority="3053" operator="equal">
      <formula>3210</formula>
    </cfRule>
    <cfRule type="cellIs" dxfId="2871" priority="3054" operator="equal">
      <formula>111</formula>
    </cfRule>
  </conditionalFormatting>
  <conditionalFormatting sqref="F639:F643">
    <cfRule type="cellIs" dxfId="2870" priority="3033" operator="between">
      <formula>121</formula>
      <formula>129</formula>
    </cfRule>
    <cfRule type="cellIs" dxfId="2869" priority="3034" operator="equal">
      <formula>527</formula>
    </cfRule>
    <cfRule type="cellIs" dxfId="2868" priority="3035" operator="equal">
      <formula>5212</formula>
    </cfRule>
    <cfRule type="cellIs" dxfId="2867" priority="3036" operator="equal">
      <formula>526</formula>
    </cfRule>
    <cfRule type="cellIs" dxfId="2866" priority="3037" operator="equal">
      <formula>8210</formula>
    </cfRule>
    <cfRule type="cellIs" dxfId="2865" priority="3038" operator="equal">
      <formula>7210</formula>
    </cfRule>
    <cfRule type="cellIs" dxfId="2864" priority="3039" operator="equal">
      <formula>4910</formula>
    </cfRule>
    <cfRule type="cellIs" dxfId="2863" priority="3040" operator="equal">
      <formula>6210</formula>
    </cfRule>
    <cfRule type="cellIs" dxfId="2862" priority="3041" operator="equal">
      <formula>5410</formula>
    </cfRule>
    <cfRule type="cellIs" dxfId="2861" priority="3042" operator="equal">
      <formula>3210</formula>
    </cfRule>
    <cfRule type="cellIs" dxfId="2860" priority="3043" operator="equal">
      <formula>111</formula>
    </cfRule>
  </conditionalFormatting>
  <conditionalFormatting sqref="F645:F649">
    <cfRule type="cellIs" dxfId="2859" priority="3022" operator="between">
      <formula>121</formula>
      <formula>129</formula>
    </cfRule>
    <cfRule type="cellIs" dxfId="2858" priority="3023" operator="equal">
      <formula>527</formula>
    </cfRule>
    <cfRule type="cellIs" dxfId="2857" priority="3024" operator="equal">
      <formula>5212</formula>
    </cfRule>
    <cfRule type="cellIs" dxfId="2856" priority="3025" operator="equal">
      <formula>526</formula>
    </cfRule>
    <cfRule type="cellIs" dxfId="2855" priority="3026" operator="equal">
      <formula>8210</formula>
    </cfRule>
    <cfRule type="cellIs" dxfId="2854" priority="3027" operator="equal">
      <formula>7210</formula>
    </cfRule>
    <cfRule type="cellIs" dxfId="2853" priority="3028" operator="equal">
      <formula>4910</formula>
    </cfRule>
    <cfRule type="cellIs" dxfId="2852" priority="3029" operator="equal">
      <formula>6210</formula>
    </cfRule>
    <cfRule type="cellIs" dxfId="2851" priority="3030" operator="equal">
      <formula>5410</formula>
    </cfRule>
    <cfRule type="cellIs" dxfId="2850" priority="3031" operator="equal">
      <formula>3210</formula>
    </cfRule>
    <cfRule type="cellIs" dxfId="2849" priority="3032" operator="equal">
      <formula>111</formula>
    </cfRule>
  </conditionalFormatting>
  <conditionalFormatting sqref="F652:F656">
    <cfRule type="cellIs" dxfId="2848" priority="3011" operator="between">
      <formula>121</formula>
      <formula>129</formula>
    </cfRule>
    <cfRule type="cellIs" dxfId="2847" priority="3012" operator="equal">
      <formula>527</formula>
    </cfRule>
    <cfRule type="cellIs" dxfId="2846" priority="3013" operator="equal">
      <formula>5212</formula>
    </cfRule>
    <cfRule type="cellIs" dxfId="2845" priority="3014" operator="equal">
      <formula>526</formula>
    </cfRule>
    <cfRule type="cellIs" dxfId="2844" priority="3015" operator="equal">
      <formula>8210</formula>
    </cfRule>
    <cfRule type="cellIs" dxfId="2843" priority="3016" operator="equal">
      <formula>7210</formula>
    </cfRule>
    <cfRule type="cellIs" dxfId="2842" priority="3017" operator="equal">
      <formula>4910</formula>
    </cfRule>
    <cfRule type="cellIs" dxfId="2841" priority="3018" operator="equal">
      <formula>6210</formula>
    </cfRule>
    <cfRule type="cellIs" dxfId="2840" priority="3019" operator="equal">
      <formula>5410</formula>
    </cfRule>
    <cfRule type="cellIs" dxfId="2839" priority="3020" operator="equal">
      <formula>3210</formula>
    </cfRule>
    <cfRule type="cellIs" dxfId="2838" priority="3021" operator="equal">
      <formula>111</formula>
    </cfRule>
  </conditionalFormatting>
  <conditionalFormatting sqref="F658:F662">
    <cfRule type="cellIs" dxfId="2837" priority="3000" operator="between">
      <formula>121</formula>
      <formula>129</formula>
    </cfRule>
    <cfRule type="cellIs" dxfId="2836" priority="3001" operator="equal">
      <formula>527</formula>
    </cfRule>
    <cfRule type="cellIs" dxfId="2835" priority="3002" operator="equal">
      <formula>5212</formula>
    </cfRule>
    <cfRule type="cellIs" dxfId="2834" priority="3003" operator="equal">
      <formula>526</formula>
    </cfRule>
    <cfRule type="cellIs" dxfId="2833" priority="3004" operator="equal">
      <formula>8210</formula>
    </cfRule>
    <cfRule type="cellIs" dxfId="2832" priority="3005" operator="equal">
      <formula>7210</formula>
    </cfRule>
    <cfRule type="cellIs" dxfId="2831" priority="3006" operator="equal">
      <formula>4910</formula>
    </cfRule>
    <cfRule type="cellIs" dxfId="2830" priority="3007" operator="equal">
      <formula>6210</formula>
    </cfRule>
    <cfRule type="cellIs" dxfId="2829" priority="3008" operator="equal">
      <formula>5410</formula>
    </cfRule>
    <cfRule type="cellIs" dxfId="2828" priority="3009" operator="equal">
      <formula>3210</formula>
    </cfRule>
    <cfRule type="cellIs" dxfId="2827" priority="3010" operator="equal">
      <formula>111</formula>
    </cfRule>
  </conditionalFormatting>
  <conditionalFormatting sqref="F664:F668">
    <cfRule type="cellIs" dxfId="2826" priority="2989" operator="between">
      <formula>121</formula>
      <formula>129</formula>
    </cfRule>
    <cfRule type="cellIs" dxfId="2825" priority="2990" operator="equal">
      <formula>527</formula>
    </cfRule>
    <cfRule type="cellIs" dxfId="2824" priority="2991" operator="equal">
      <formula>5212</formula>
    </cfRule>
    <cfRule type="cellIs" dxfId="2823" priority="2992" operator="equal">
      <formula>526</formula>
    </cfRule>
    <cfRule type="cellIs" dxfId="2822" priority="2993" operator="equal">
      <formula>8210</formula>
    </cfRule>
    <cfRule type="cellIs" dxfId="2821" priority="2994" operator="equal">
      <formula>7210</formula>
    </cfRule>
    <cfRule type="cellIs" dxfId="2820" priority="2995" operator="equal">
      <formula>4910</formula>
    </cfRule>
    <cfRule type="cellIs" dxfId="2819" priority="2996" operator="equal">
      <formula>6210</formula>
    </cfRule>
    <cfRule type="cellIs" dxfId="2818" priority="2997" operator="equal">
      <formula>5410</formula>
    </cfRule>
    <cfRule type="cellIs" dxfId="2817" priority="2998" operator="equal">
      <formula>3210</formula>
    </cfRule>
    <cfRule type="cellIs" dxfId="2816" priority="2999" operator="equal">
      <formula>111</formula>
    </cfRule>
  </conditionalFormatting>
  <conditionalFormatting sqref="F670:F674">
    <cfRule type="cellIs" dxfId="2815" priority="2978" operator="between">
      <formula>121</formula>
      <formula>129</formula>
    </cfRule>
    <cfRule type="cellIs" dxfId="2814" priority="2979" operator="equal">
      <formula>527</formula>
    </cfRule>
    <cfRule type="cellIs" dxfId="2813" priority="2980" operator="equal">
      <formula>5212</formula>
    </cfRule>
    <cfRule type="cellIs" dxfId="2812" priority="2981" operator="equal">
      <formula>526</formula>
    </cfRule>
    <cfRule type="cellIs" dxfId="2811" priority="2982" operator="equal">
      <formula>8210</formula>
    </cfRule>
    <cfRule type="cellIs" dxfId="2810" priority="2983" operator="equal">
      <formula>7210</formula>
    </cfRule>
    <cfRule type="cellIs" dxfId="2809" priority="2984" operator="equal">
      <formula>4910</formula>
    </cfRule>
    <cfRule type="cellIs" dxfId="2808" priority="2985" operator="equal">
      <formula>6210</formula>
    </cfRule>
    <cfRule type="cellIs" dxfId="2807" priority="2986" operator="equal">
      <formula>5410</formula>
    </cfRule>
    <cfRule type="cellIs" dxfId="2806" priority="2987" operator="equal">
      <formula>3210</formula>
    </cfRule>
    <cfRule type="cellIs" dxfId="2805" priority="2988" operator="equal">
      <formula>111</formula>
    </cfRule>
  </conditionalFormatting>
  <conditionalFormatting sqref="F676:F680">
    <cfRule type="cellIs" dxfId="2804" priority="2967" operator="between">
      <formula>121</formula>
      <formula>129</formula>
    </cfRule>
    <cfRule type="cellIs" dxfId="2803" priority="2968" operator="equal">
      <formula>527</formula>
    </cfRule>
    <cfRule type="cellIs" dxfId="2802" priority="2969" operator="equal">
      <formula>5212</formula>
    </cfRule>
    <cfRule type="cellIs" dxfId="2801" priority="2970" operator="equal">
      <formula>526</formula>
    </cfRule>
    <cfRule type="cellIs" dxfId="2800" priority="2971" operator="equal">
      <formula>8210</formula>
    </cfRule>
    <cfRule type="cellIs" dxfId="2799" priority="2972" operator="equal">
      <formula>7210</formula>
    </cfRule>
    <cfRule type="cellIs" dxfId="2798" priority="2973" operator="equal">
      <formula>4910</formula>
    </cfRule>
    <cfRule type="cellIs" dxfId="2797" priority="2974" operator="equal">
      <formula>6210</formula>
    </cfRule>
    <cfRule type="cellIs" dxfId="2796" priority="2975" operator="equal">
      <formula>5410</formula>
    </cfRule>
    <cfRule type="cellIs" dxfId="2795" priority="2976" operator="equal">
      <formula>3210</formula>
    </cfRule>
    <cfRule type="cellIs" dxfId="2794" priority="2977" operator="equal">
      <formula>111</formula>
    </cfRule>
  </conditionalFormatting>
  <conditionalFormatting sqref="F682:F686">
    <cfRule type="cellIs" dxfId="2793" priority="2956" operator="between">
      <formula>121</formula>
      <formula>129</formula>
    </cfRule>
    <cfRule type="cellIs" dxfId="2792" priority="2957" operator="equal">
      <formula>527</formula>
    </cfRule>
    <cfRule type="cellIs" dxfId="2791" priority="2958" operator="equal">
      <formula>5212</formula>
    </cfRule>
    <cfRule type="cellIs" dxfId="2790" priority="2959" operator="equal">
      <formula>526</formula>
    </cfRule>
    <cfRule type="cellIs" dxfId="2789" priority="2960" operator="equal">
      <formula>8210</formula>
    </cfRule>
    <cfRule type="cellIs" dxfId="2788" priority="2961" operator="equal">
      <formula>7210</formula>
    </cfRule>
    <cfRule type="cellIs" dxfId="2787" priority="2962" operator="equal">
      <formula>4910</formula>
    </cfRule>
    <cfRule type="cellIs" dxfId="2786" priority="2963" operator="equal">
      <formula>6210</formula>
    </cfRule>
    <cfRule type="cellIs" dxfId="2785" priority="2964" operator="equal">
      <formula>5410</formula>
    </cfRule>
    <cfRule type="cellIs" dxfId="2784" priority="2965" operator="equal">
      <formula>3210</formula>
    </cfRule>
    <cfRule type="cellIs" dxfId="2783" priority="2966" operator="equal">
      <formula>111</formula>
    </cfRule>
  </conditionalFormatting>
  <conditionalFormatting sqref="F689:F693">
    <cfRule type="cellIs" dxfId="2782" priority="2945" operator="between">
      <formula>121</formula>
      <formula>129</formula>
    </cfRule>
    <cfRule type="cellIs" dxfId="2781" priority="2946" operator="equal">
      <formula>527</formula>
    </cfRule>
    <cfRule type="cellIs" dxfId="2780" priority="2947" operator="equal">
      <formula>5212</formula>
    </cfRule>
    <cfRule type="cellIs" dxfId="2779" priority="2948" operator="equal">
      <formula>526</formula>
    </cfRule>
    <cfRule type="cellIs" dxfId="2778" priority="2949" operator="equal">
      <formula>8210</formula>
    </cfRule>
    <cfRule type="cellIs" dxfId="2777" priority="2950" operator="equal">
      <formula>7210</formula>
    </cfRule>
    <cfRule type="cellIs" dxfId="2776" priority="2951" operator="equal">
      <formula>4910</formula>
    </cfRule>
    <cfRule type="cellIs" dxfId="2775" priority="2952" operator="equal">
      <formula>6210</formula>
    </cfRule>
    <cfRule type="cellIs" dxfId="2774" priority="2953" operator="equal">
      <formula>5410</formula>
    </cfRule>
    <cfRule type="cellIs" dxfId="2773" priority="2954" operator="equal">
      <formula>3210</formula>
    </cfRule>
    <cfRule type="cellIs" dxfId="2772" priority="2955" operator="equal">
      <formula>111</formula>
    </cfRule>
  </conditionalFormatting>
  <conditionalFormatting sqref="F695:F699">
    <cfRule type="cellIs" dxfId="2771" priority="2934" operator="between">
      <formula>121</formula>
      <formula>129</formula>
    </cfRule>
    <cfRule type="cellIs" dxfId="2770" priority="2935" operator="equal">
      <formula>527</formula>
    </cfRule>
    <cfRule type="cellIs" dxfId="2769" priority="2936" operator="equal">
      <formula>5212</formula>
    </cfRule>
    <cfRule type="cellIs" dxfId="2768" priority="2937" operator="equal">
      <formula>526</formula>
    </cfRule>
    <cfRule type="cellIs" dxfId="2767" priority="2938" operator="equal">
      <formula>8210</formula>
    </cfRule>
    <cfRule type="cellIs" dxfId="2766" priority="2939" operator="equal">
      <formula>7210</formula>
    </cfRule>
    <cfRule type="cellIs" dxfId="2765" priority="2940" operator="equal">
      <formula>4910</formula>
    </cfRule>
    <cfRule type="cellIs" dxfId="2764" priority="2941" operator="equal">
      <formula>6210</formula>
    </cfRule>
    <cfRule type="cellIs" dxfId="2763" priority="2942" operator="equal">
      <formula>5410</formula>
    </cfRule>
    <cfRule type="cellIs" dxfId="2762" priority="2943" operator="equal">
      <formula>3210</formula>
    </cfRule>
    <cfRule type="cellIs" dxfId="2761" priority="2944" operator="equal">
      <formula>111</formula>
    </cfRule>
  </conditionalFormatting>
  <conditionalFormatting sqref="F701:F705">
    <cfRule type="cellIs" dxfId="2760" priority="2923" operator="between">
      <formula>121</formula>
      <formula>129</formula>
    </cfRule>
    <cfRule type="cellIs" dxfId="2759" priority="2924" operator="equal">
      <formula>527</formula>
    </cfRule>
    <cfRule type="cellIs" dxfId="2758" priority="2925" operator="equal">
      <formula>5212</formula>
    </cfRule>
    <cfRule type="cellIs" dxfId="2757" priority="2926" operator="equal">
      <formula>526</formula>
    </cfRule>
    <cfRule type="cellIs" dxfId="2756" priority="2927" operator="equal">
      <formula>8210</formula>
    </cfRule>
    <cfRule type="cellIs" dxfId="2755" priority="2928" operator="equal">
      <formula>7210</formula>
    </cfRule>
    <cfRule type="cellIs" dxfId="2754" priority="2929" operator="equal">
      <formula>4910</formula>
    </cfRule>
    <cfRule type="cellIs" dxfId="2753" priority="2930" operator="equal">
      <formula>6210</formula>
    </cfRule>
    <cfRule type="cellIs" dxfId="2752" priority="2931" operator="equal">
      <formula>5410</formula>
    </cfRule>
    <cfRule type="cellIs" dxfId="2751" priority="2932" operator="equal">
      <formula>3210</formula>
    </cfRule>
    <cfRule type="cellIs" dxfId="2750" priority="2933" operator="equal">
      <formula>111</formula>
    </cfRule>
  </conditionalFormatting>
  <conditionalFormatting sqref="F707:F711">
    <cfRule type="cellIs" dxfId="2749" priority="2912" operator="between">
      <formula>121</formula>
      <formula>129</formula>
    </cfRule>
    <cfRule type="cellIs" dxfId="2748" priority="2913" operator="equal">
      <formula>527</formula>
    </cfRule>
    <cfRule type="cellIs" dxfId="2747" priority="2914" operator="equal">
      <formula>5212</formula>
    </cfRule>
    <cfRule type="cellIs" dxfId="2746" priority="2915" operator="equal">
      <formula>526</formula>
    </cfRule>
    <cfRule type="cellIs" dxfId="2745" priority="2916" operator="equal">
      <formula>8210</formula>
    </cfRule>
    <cfRule type="cellIs" dxfId="2744" priority="2917" operator="equal">
      <formula>7210</formula>
    </cfRule>
    <cfRule type="cellIs" dxfId="2743" priority="2918" operator="equal">
      <formula>4910</formula>
    </cfRule>
    <cfRule type="cellIs" dxfId="2742" priority="2919" operator="equal">
      <formula>6210</formula>
    </cfRule>
    <cfRule type="cellIs" dxfId="2741" priority="2920" operator="equal">
      <formula>5410</formula>
    </cfRule>
    <cfRule type="cellIs" dxfId="2740" priority="2921" operator="equal">
      <formula>3210</formula>
    </cfRule>
    <cfRule type="cellIs" dxfId="2739" priority="2922" operator="equal">
      <formula>111</formula>
    </cfRule>
  </conditionalFormatting>
  <conditionalFormatting sqref="F713:F717">
    <cfRule type="cellIs" dxfId="2738" priority="2901" operator="between">
      <formula>121</formula>
      <formula>129</formula>
    </cfRule>
    <cfRule type="cellIs" dxfId="2737" priority="2902" operator="equal">
      <formula>527</formula>
    </cfRule>
    <cfRule type="cellIs" dxfId="2736" priority="2903" operator="equal">
      <formula>5212</formula>
    </cfRule>
    <cfRule type="cellIs" dxfId="2735" priority="2904" operator="equal">
      <formula>526</formula>
    </cfRule>
    <cfRule type="cellIs" dxfId="2734" priority="2905" operator="equal">
      <formula>8210</formula>
    </cfRule>
    <cfRule type="cellIs" dxfId="2733" priority="2906" operator="equal">
      <formula>7210</formula>
    </cfRule>
    <cfRule type="cellIs" dxfId="2732" priority="2907" operator="equal">
      <formula>4910</formula>
    </cfRule>
    <cfRule type="cellIs" dxfId="2731" priority="2908" operator="equal">
      <formula>6210</formula>
    </cfRule>
    <cfRule type="cellIs" dxfId="2730" priority="2909" operator="equal">
      <formula>5410</formula>
    </cfRule>
    <cfRule type="cellIs" dxfId="2729" priority="2910" operator="equal">
      <formula>3210</formula>
    </cfRule>
    <cfRule type="cellIs" dxfId="2728" priority="2911" operator="equal">
      <formula>111</formula>
    </cfRule>
  </conditionalFormatting>
  <conditionalFormatting sqref="F719:F723">
    <cfRule type="cellIs" dxfId="2727" priority="2890" operator="between">
      <formula>121</formula>
      <formula>129</formula>
    </cfRule>
    <cfRule type="cellIs" dxfId="2726" priority="2891" operator="equal">
      <formula>527</formula>
    </cfRule>
    <cfRule type="cellIs" dxfId="2725" priority="2892" operator="equal">
      <formula>5212</formula>
    </cfRule>
    <cfRule type="cellIs" dxfId="2724" priority="2893" operator="equal">
      <formula>526</formula>
    </cfRule>
    <cfRule type="cellIs" dxfId="2723" priority="2894" operator="equal">
      <formula>8210</formula>
    </cfRule>
    <cfRule type="cellIs" dxfId="2722" priority="2895" operator="equal">
      <formula>7210</formula>
    </cfRule>
    <cfRule type="cellIs" dxfId="2721" priority="2896" operator="equal">
      <formula>4910</formula>
    </cfRule>
    <cfRule type="cellIs" dxfId="2720" priority="2897" operator="equal">
      <formula>6210</formula>
    </cfRule>
    <cfRule type="cellIs" dxfId="2719" priority="2898" operator="equal">
      <formula>5410</formula>
    </cfRule>
    <cfRule type="cellIs" dxfId="2718" priority="2899" operator="equal">
      <formula>3210</formula>
    </cfRule>
    <cfRule type="cellIs" dxfId="2717" priority="2900" operator="equal">
      <formula>111</formula>
    </cfRule>
  </conditionalFormatting>
  <conditionalFormatting sqref="F725:F729">
    <cfRule type="cellIs" dxfId="2716" priority="2879" operator="between">
      <formula>121</formula>
      <formula>129</formula>
    </cfRule>
    <cfRule type="cellIs" dxfId="2715" priority="2880" operator="equal">
      <formula>527</formula>
    </cfRule>
    <cfRule type="cellIs" dxfId="2714" priority="2881" operator="equal">
      <formula>5212</formula>
    </cfRule>
    <cfRule type="cellIs" dxfId="2713" priority="2882" operator="equal">
      <formula>526</formula>
    </cfRule>
    <cfRule type="cellIs" dxfId="2712" priority="2883" operator="equal">
      <formula>8210</formula>
    </cfRule>
    <cfRule type="cellIs" dxfId="2711" priority="2884" operator="equal">
      <formula>7210</formula>
    </cfRule>
    <cfRule type="cellIs" dxfId="2710" priority="2885" operator="equal">
      <formula>4910</formula>
    </cfRule>
    <cfRule type="cellIs" dxfId="2709" priority="2886" operator="equal">
      <formula>6210</formula>
    </cfRule>
    <cfRule type="cellIs" dxfId="2708" priority="2887" operator="equal">
      <formula>5410</formula>
    </cfRule>
    <cfRule type="cellIs" dxfId="2707" priority="2888" operator="equal">
      <formula>3210</formula>
    </cfRule>
    <cfRule type="cellIs" dxfId="2706" priority="2889" operator="equal">
      <formula>111</formula>
    </cfRule>
  </conditionalFormatting>
  <conditionalFormatting sqref="F731:F735">
    <cfRule type="cellIs" dxfId="2705" priority="2868" operator="between">
      <formula>121</formula>
      <formula>129</formula>
    </cfRule>
    <cfRule type="cellIs" dxfId="2704" priority="2869" operator="equal">
      <formula>527</formula>
    </cfRule>
    <cfRule type="cellIs" dxfId="2703" priority="2870" operator="equal">
      <formula>5212</formula>
    </cfRule>
    <cfRule type="cellIs" dxfId="2702" priority="2871" operator="equal">
      <formula>526</formula>
    </cfRule>
    <cfRule type="cellIs" dxfId="2701" priority="2872" operator="equal">
      <formula>8210</formula>
    </cfRule>
    <cfRule type="cellIs" dxfId="2700" priority="2873" operator="equal">
      <formula>7210</formula>
    </cfRule>
    <cfRule type="cellIs" dxfId="2699" priority="2874" operator="equal">
      <formula>4910</formula>
    </cfRule>
    <cfRule type="cellIs" dxfId="2698" priority="2875" operator="equal">
      <formula>6210</formula>
    </cfRule>
    <cfRule type="cellIs" dxfId="2697" priority="2876" operator="equal">
      <formula>5410</formula>
    </cfRule>
    <cfRule type="cellIs" dxfId="2696" priority="2877" operator="equal">
      <formula>3210</formula>
    </cfRule>
    <cfRule type="cellIs" dxfId="2695" priority="2878" operator="equal">
      <formula>111</formula>
    </cfRule>
  </conditionalFormatting>
  <conditionalFormatting sqref="F737:F741">
    <cfRule type="cellIs" dxfId="2694" priority="2857" operator="between">
      <formula>121</formula>
      <formula>129</formula>
    </cfRule>
    <cfRule type="cellIs" dxfId="2693" priority="2858" operator="equal">
      <formula>527</formula>
    </cfRule>
    <cfRule type="cellIs" dxfId="2692" priority="2859" operator="equal">
      <formula>5212</formula>
    </cfRule>
    <cfRule type="cellIs" dxfId="2691" priority="2860" operator="equal">
      <formula>526</formula>
    </cfRule>
    <cfRule type="cellIs" dxfId="2690" priority="2861" operator="equal">
      <formula>8210</formula>
    </cfRule>
    <cfRule type="cellIs" dxfId="2689" priority="2862" operator="equal">
      <formula>7210</formula>
    </cfRule>
    <cfRule type="cellIs" dxfId="2688" priority="2863" operator="equal">
      <formula>4910</formula>
    </cfRule>
    <cfRule type="cellIs" dxfId="2687" priority="2864" operator="equal">
      <formula>6210</formula>
    </cfRule>
    <cfRule type="cellIs" dxfId="2686" priority="2865" operator="equal">
      <formula>5410</formula>
    </cfRule>
    <cfRule type="cellIs" dxfId="2685" priority="2866" operator="equal">
      <formula>3210</formula>
    </cfRule>
    <cfRule type="cellIs" dxfId="2684" priority="2867" operator="equal">
      <formula>111</formula>
    </cfRule>
  </conditionalFormatting>
  <conditionalFormatting sqref="F744:F748">
    <cfRule type="cellIs" dxfId="2683" priority="2846" operator="between">
      <formula>121</formula>
      <formula>129</formula>
    </cfRule>
    <cfRule type="cellIs" dxfId="2682" priority="2847" operator="equal">
      <formula>527</formula>
    </cfRule>
    <cfRule type="cellIs" dxfId="2681" priority="2848" operator="equal">
      <formula>5212</formula>
    </cfRule>
    <cfRule type="cellIs" dxfId="2680" priority="2849" operator="equal">
      <formula>526</formula>
    </cfRule>
    <cfRule type="cellIs" dxfId="2679" priority="2850" operator="equal">
      <formula>8210</formula>
    </cfRule>
    <cfRule type="cellIs" dxfId="2678" priority="2851" operator="equal">
      <formula>7210</formula>
    </cfRule>
    <cfRule type="cellIs" dxfId="2677" priority="2852" operator="equal">
      <formula>4910</formula>
    </cfRule>
    <cfRule type="cellIs" dxfId="2676" priority="2853" operator="equal">
      <formula>6210</formula>
    </cfRule>
    <cfRule type="cellIs" dxfId="2675" priority="2854" operator="equal">
      <formula>5410</formula>
    </cfRule>
    <cfRule type="cellIs" dxfId="2674" priority="2855" operator="equal">
      <formula>3210</formula>
    </cfRule>
    <cfRule type="cellIs" dxfId="2673" priority="2856" operator="equal">
      <formula>111</formula>
    </cfRule>
  </conditionalFormatting>
  <conditionalFormatting sqref="F751:F755">
    <cfRule type="cellIs" dxfId="2672" priority="2835" operator="between">
      <formula>121</formula>
      <formula>129</formula>
    </cfRule>
    <cfRule type="cellIs" dxfId="2671" priority="2836" operator="equal">
      <formula>527</formula>
    </cfRule>
    <cfRule type="cellIs" dxfId="2670" priority="2837" operator="equal">
      <formula>5212</formula>
    </cfRule>
    <cfRule type="cellIs" dxfId="2669" priority="2838" operator="equal">
      <formula>526</formula>
    </cfRule>
    <cfRule type="cellIs" dxfId="2668" priority="2839" operator="equal">
      <formula>8210</formula>
    </cfRule>
    <cfRule type="cellIs" dxfId="2667" priority="2840" operator="equal">
      <formula>7210</formula>
    </cfRule>
    <cfRule type="cellIs" dxfId="2666" priority="2841" operator="equal">
      <formula>4910</formula>
    </cfRule>
    <cfRule type="cellIs" dxfId="2665" priority="2842" operator="equal">
      <formula>6210</formula>
    </cfRule>
    <cfRule type="cellIs" dxfId="2664" priority="2843" operator="equal">
      <formula>5410</formula>
    </cfRule>
    <cfRule type="cellIs" dxfId="2663" priority="2844" operator="equal">
      <formula>3210</formula>
    </cfRule>
    <cfRule type="cellIs" dxfId="2662" priority="2845" operator="equal">
      <formula>111</formula>
    </cfRule>
  </conditionalFormatting>
  <conditionalFormatting sqref="F757:F761">
    <cfRule type="cellIs" dxfId="2661" priority="2824" operator="between">
      <formula>121</formula>
      <formula>129</formula>
    </cfRule>
    <cfRule type="cellIs" dxfId="2660" priority="2825" operator="equal">
      <formula>527</formula>
    </cfRule>
    <cfRule type="cellIs" dxfId="2659" priority="2826" operator="equal">
      <formula>5212</formula>
    </cfRule>
    <cfRule type="cellIs" dxfId="2658" priority="2827" operator="equal">
      <formula>526</formula>
    </cfRule>
    <cfRule type="cellIs" dxfId="2657" priority="2828" operator="equal">
      <formula>8210</formula>
    </cfRule>
    <cfRule type="cellIs" dxfId="2656" priority="2829" operator="equal">
      <formula>7210</formula>
    </cfRule>
    <cfRule type="cellIs" dxfId="2655" priority="2830" operator="equal">
      <formula>4910</formula>
    </cfRule>
    <cfRule type="cellIs" dxfId="2654" priority="2831" operator="equal">
      <formula>6210</formula>
    </cfRule>
    <cfRule type="cellIs" dxfId="2653" priority="2832" operator="equal">
      <formula>5410</formula>
    </cfRule>
    <cfRule type="cellIs" dxfId="2652" priority="2833" operator="equal">
      <formula>3210</formula>
    </cfRule>
    <cfRule type="cellIs" dxfId="2651" priority="2834" operator="equal">
      <formula>111</formula>
    </cfRule>
  </conditionalFormatting>
  <conditionalFormatting sqref="F763:F767">
    <cfRule type="cellIs" dxfId="2650" priority="2813" operator="between">
      <formula>121</formula>
      <formula>129</formula>
    </cfRule>
    <cfRule type="cellIs" dxfId="2649" priority="2814" operator="equal">
      <formula>527</formula>
    </cfRule>
    <cfRule type="cellIs" dxfId="2648" priority="2815" operator="equal">
      <formula>5212</formula>
    </cfRule>
    <cfRule type="cellIs" dxfId="2647" priority="2816" operator="equal">
      <formula>526</formula>
    </cfRule>
    <cfRule type="cellIs" dxfId="2646" priority="2817" operator="equal">
      <formula>8210</formula>
    </cfRule>
    <cfRule type="cellIs" dxfId="2645" priority="2818" operator="equal">
      <formula>7210</formula>
    </cfRule>
    <cfRule type="cellIs" dxfId="2644" priority="2819" operator="equal">
      <formula>4910</formula>
    </cfRule>
    <cfRule type="cellIs" dxfId="2643" priority="2820" operator="equal">
      <formula>6210</formula>
    </cfRule>
    <cfRule type="cellIs" dxfId="2642" priority="2821" operator="equal">
      <formula>5410</formula>
    </cfRule>
    <cfRule type="cellIs" dxfId="2641" priority="2822" operator="equal">
      <formula>3210</formula>
    </cfRule>
    <cfRule type="cellIs" dxfId="2640" priority="2823" operator="equal">
      <formula>111</formula>
    </cfRule>
  </conditionalFormatting>
  <conditionalFormatting sqref="F769:F773">
    <cfRule type="cellIs" dxfId="2639" priority="2802" operator="between">
      <formula>121</formula>
      <formula>129</formula>
    </cfRule>
    <cfRule type="cellIs" dxfId="2638" priority="2803" operator="equal">
      <formula>527</formula>
    </cfRule>
    <cfRule type="cellIs" dxfId="2637" priority="2804" operator="equal">
      <formula>5212</formula>
    </cfRule>
    <cfRule type="cellIs" dxfId="2636" priority="2805" operator="equal">
      <formula>526</formula>
    </cfRule>
    <cfRule type="cellIs" dxfId="2635" priority="2806" operator="equal">
      <formula>8210</formula>
    </cfRule>
    <cfRule type="cellIs" dxfId="2634" priority="2807" operator="equal">
      <formula>7210</formula>
    </cfRule>
    <cfRule type="cellIs" dxfId="2633" priority="2808" operator="equal">
      <formula>4910</formula>
    </cfRule>
    <cfRule type="cellIs" dxfId="2632" priority="2809" operator="equal">
      <formula>6210</formula>
    </cfRule>
    <cfRule type="cellIs" dxfId="2631" priority="2810" operator="equal">
      <formula>5410</formula>
    </cfRule>
    <cfRule type="cellIs" dxfId="2630" priority="2811" operator="equal">
      <formula>3210</formula>
    </cfRule>
    <cfRule type="cellIs" dxfId="2629" priority="2812" operator="equal">
      <formula>111</formula>
    </cfRule>
  </conditionalFormatting>
  <conditionalFormatting sqref="F775:F779">
    <cfRule type="cellIs" dxfId="2628" priority="2791" operator="between">
      <formula>121</formula>
      <formula>129</formula>
    </cfRule>
    <cfRule type="cellIs" dxfId="2627" priority="2792" operator="equal">
      <formula>527</formula>
    </cfRule>
    <cfRule type="cellIs" dxfId="2626" priority="2793" operator="equal">
      <formula>5212</formula>
    </cfRule>
    <cfRule type="cellIs" dxfId="2625" priority="2794" operator="equal">
      <formula>526</formula>
    </cfRule>
    <cfRule type="cellIs" dxfId="2624" priority="2795" operator="equal">
      <formula>8210</formula>
    </cfRule>
    <cfRule type="cellIs" dxfId="2623" priority="2796" operator="equal">
      <formula>7210</formula>
    </cfRule>
    <cfRule type="cellIs" dxfId="2622" priority="2797" operator="equal">
      <formula>4910</formula>
    </cfRule>
    <cfRule type="cellIs" dxfId="2621" priority="2798" operator="equal">
      <formula>6210</formula>
    </cfRule>
    <cfRule type="cellIs" dxfId="2620" priority="2799" operator="equal">
      <formula>5410</formula>
    </cfRule>
    <cfRule type="cellIs" dxfId="2619" priority="2800" operator="equal">
      <formula>3210</formula>
    </cfRule>
    <cfRule type="cellIs" dxfId="2618" priority="2801" operator="equal">
      <formula>111</formula>
    </cfRule>
  </conditionalFormatting>
  <conditionalFormatting sqref="F781:F785">
    <cfRule type="cellIs" dxfId="2617" priority="2780" operator="between">
      <formula>121</formula>
      <formula>129</formula>
    </cfRule>
    <cfRule type="cellIs" dxfId="2616" priority="2781" operator="equal">
      <formula>527</formula>
    </cfRule>
    <cfRule type="cellIs" dxfId="2615" priority="2782" operator="equal">
      <formula>5212</formula>
    </cfRule>
    <cfRule type="cellIs" dxfId="2614" priority="2783" operator="equal">
      <formula>526</formula>
    </cfRule>
    <cfRule type="cellIs" dxfId="2613" priority="2784" operator="equal">
      <formula>8210</formula>
    </cfRule>
    <cfRule type="cellIs" dxfId="2612" priority="2785" operator="equal">
      <formula>7210</formula>
    </cfRule>
    <cfRule type="cellIs" dxfId="2611" priority="2786" operator="equal">
      <formula>4910</formula>
    </cfRule>
    <cfRule type="cellIs" dxfId="2610" priority="2787" operator="equal">
      <formula>6210</formula>
    </cfRule>
    <cfRule type="cellIs" dxfId="2609" priority="2788" operator="equal">
      <formula>5410</formula>
    </cfRule>
    <cfRule type="cellIs" dxfId="2608" priority="2789" operator="equal">
      <formula>3210</formula>
    </cfRule>
    <cfRule type="cellIs" dxfId="2607" priority="2790" operator="equal">
      <formula>111</formula>
    </cfRule>
  </conditionalFormatting>
  <conditionalFormatting sqref="F787:F791">
    <cfRule type="cellIs" dxfId="2606" priority="2769" operator="between">
      <formula>121</formula>
      <formula>129</formula>
    </cfRule>
    <cfRule type="cellIs" dxfId="2605" priority="2770" operator="equal">
      <formula>527</formula>
    </cfRule>
    <cfRule type="cellIs" dxfId="2604" priority="2771" operator="equal">
      <formula>5212</formula>
    </cfRule>
    <cfRule type="cellIs" dxfId="2603" priority="2772" operator="equal">
      <formula>526</formula>
    </cfRule>
    <cfRule type="cellIs" dxfId="2602" priority="2773" operator="equal">
      <formula>8210</formula>
    </cfRule>
    <cfRule type="cellIs" dxfId="2601" priority="2774" operator="equal">
      <formula>7210</formula>
    </cfRule>
    <cfRule type="cellIs" dxfId="2600" priority="2775" operator="equal">
      <formula>4910</formula>
    </cfRule>
    <cfRule type="cellIs" dxfId="2599" priority="2776" operator="equal">
      <formula>6210</formula>
    </cfRule>
    <cfRule type="cellIs" dxfId="2598" priority="2777" operator="equal">
      <formula>5410</formula>
    </cfRule>
    <cfRule type="cellIs" dxfId="2597" priority="2778" operator="equal">
      <formula>3210</formula>
    </cfRule>
    <cfRule type="cellIs" dxfId="2596" priority="2779" operator="equal">
      <formula>111</formula>
    </cfRule>
  </conditionalFormatting>
  <conditionalFormatting sqref="F795:F799">
    <cfRule type="cellIs" dxfId="2595" priority="2758" operator="between">
      <formula>121</formula>
      <formula>129</formula>
    </cfRule>
    <cfRule type="cellIs" dxfId="2594" priority="2759" operator="equal">
      <formula>527</formula>
    </cfRule>
    <cfRule type="cellIs" dxfId="2593" priority="2760" operator="equal">
      <formula>5212</formula>
    </cfRule>
    <cfRule type="cellIs" dxfId="2592" priority="2761" operator="equal">
      <formula>526</formula>
    </cfRule>
    <cfRule type="cellIs" dxfId="2591" priority="2762" operator="equal">
      <formula>8210</formula>
    </cfRule>
    <cfRule type="cellIs" dxfId="2590" priority="2763" operator="equal">
      <formula>7210</formula>
    </cfRule>
    <cfRule type="cellIs" dxfId="2589" priority="2764" operator="equal">
      <formula>4910</formula>
    </cfRule>
    <cfRule type="cellIs" dxfId="2588" priority="2765" operator="equal">
      <formula>6210</formula>
    </cfRule>
    <cfRule type="cellIs" dxfId="2587" priority="2766" operator="equal">
      <formula>5410</formula>
    </cfRule>
    <cfRule type="cellIs" dxfId="2586" priority="2767" operator="equal">
      <formula>3210</formula>
    </cfRule>
    <cfRule type="cellIs" dxfId="2585" priority="2768" operator="equal">
      <formula>111</formula>
    </cfRule>
  </conditionalFormatting>
  <conditionalFormatting sqref="F802:F806">
    <cfRule type="cellIs" dxfId="2584" priority="2747" operator="between">
      <formula>121</formula>
      <formula>129</formula>
    </cfRule>
    <cfRule type="cellIs" dxfId="2583" priority="2748" operator="equal">
      <formula>527</formula>
    </cfRule>
    <cfRule type="cellIs" dxfId="2582" priority="2749" operator="equal">
      <formula>5212</formula>
    </cfRule>
    <cfRule type="cellIs" dxfId="2581" priority="2750" operator="equal">
      <formula>526</formula>
    </cfRule>
    <cfRule type="cellIs" dxfId="2580" priority="2751" operator="equal">
      <formula>8210</formula>
    </cfRule>
    <cfRule type="cellIs" dxfId="2579" priority="2752" operator="equal">
      <formula>7210</formula>
    </cfRule>
    <cfRule type="cellIs" dxfId="2578" priority="2753" operator="equal">
      <formula>4910</formula>
    </cfRule>
    <cfRule type="cellIs" dxfId="2577" priority="2754" operator="equal">
      <formula>6210</formula>
    </cfRule>
    <cfRule type="cellIs" dxfId="2576" priority="2755" operator="equal">
      <formula>5410</formula>
    </cfRule>
    <cfRule type="cellIs" dxfId="2575" priority="2756" operator="equal">
      <formula>3210</formula>
    </cfRule>
    <cfRule type="cellIs" dxfId="2574" priority="2757" operator="equal">
      <formula>111</formula>
    </cfRule>
  </conditionalFormatting>
  <conditionalFormatting sqref="F808:F812">
    <cfRule type="cellIs" dxfId="2573" priority="2736" operator="between">
      <formula>121</formula>
      <formula>129</formula>
    </cfRule>
    <cfRule type="cellIs" dxfId="2572" priority="2737" operator="equal">
      <formula>527</formula>
    </cfRule>
    <cfRule type="cellIs" dxfId="2571" priority="2738" operator="equal">
      <formula>5212</formula>
    </cfRule>
    <cfRule type="cellIs" dxfId="2570" priority="2739" operator="equal">
      <formula>526</formula>
    </cfRule>
    <cfRule type="cellIs" dxfId="2569" priority="2740" operator="equal">
      <formula>8210</formula>
    </cfRule>
    <cfRule type="cellIs" dxfId="2568" priority="2741" operator="equal">
      <formula>7210</formula>
    </cfRule>
    <cfRule type="cellIs" dxfId="2567" priority="2742" operator="equal">
      <formula>4910</formula>
    </cfRule>
    <cfRule type="cellIs" dxfId="2566" priority="2743" operator="equal">
      <formula>6210</formula>
    </cfRule>
    <cfRule type="cellIs" dxfId="2565" priority="2744" operator="equal">
      <formula>5410</formula>
    </cfRule>
    <cfRule type="cellIs" dxfId="2564" priority="2745" operator="equal">
      <formula>3210</formula>
    </cfRule>
    <cfRule type="cellIs" dxfId="2563" priority="2746" operator="equal">
      <formula>111</formula>
    </cfRule>
  </conditionalFormatting>
  <conditionalFormatting sqref="F814:F818">
    <cfRule type="cellIs" dxfId="2562" priority="2725" operator="between">
      <formula>121</formula>
      <formula>129</formula>
    </cfRule>
    <cfRule type="cellIs" dxfId="2561" priority="2726" operator="equal">
      <formula>527</formula>
    </cfRule>
    <cfRule type="cellIs" dxfId="2560" priority="2727" operator="equal">
      <formula>5212</formula>
    </cfRule>
    <cfRule type="cellIs" dxfId="2559" priority="2728" operator="equal">
      <formula>526</formula>
    </cfRule>
    <cfRule type="cellIs" dxfId="2558" priority="2729" operator="equal">
      <formula>8210</formula>
    </cfRule>
    <cfRule type="cellIs" dxfId="2557" priority="2730" operator="equal">
      <formula>7210</formula>
    </cfRule>
    <cfRule type="cellIs" dxfId="2556" priority="2731" operator="equal">
      <formula>4910</formula>
    </cfRule>
    <cfRule type="cellIs" dxfId="2555" priority="2732" operator="equal">
      <formula>6210</formula>
    </cfRule>
    <cfRule type="cellIs" dxfId="2554" priority="2733" operator="equal">
      <formula>5410</formula>
    </cfRule>
    <cfRule type="cellIs" dxfId="2553" priority="2734" operator="equal">
      <formula>3210</formula>
    </cfRule>
    <cfRule type="cellIs" dxfId="2552" priority="2735" operator="equal">
      <formula>111</formula>
    </cfRule>
  </conditionalFormatting>
  <conditionalFormatting sqref="F820:F824">
    <cfRule type="cellIs" dxfId="2551" priority="2714" operator="between">
      <formula>121</formula>
      <formula>129</formula>
    </cfRule>
    <cfRule type="cellIs" dxfId="2550" priority="2715" operator="equal">
      <formula>527</formula>
    </cfRule>
    <cfRule type="cellIs" dxfId="2549" priority="2716" operator="equal">
      <formula>5212</formula>
    </cfRule>
    <cfRule type="cellIs" dxfId="2548" priority="2717" operator="equal">
      <formula>526</formula>
    </cfRule>
    <cfRule type="cellIs" dxfId="2547" priority="2718" operator="equal">
      <formula>8210</formula>
    </cfRule>
    <cfRule type="cellIs" dxfId="2546" priority="2719" operator="equal">
      <formula>7210</formula>
    </cfRule>
    <cfRule type="cellIs" dxfId="2545" priority="2720" operator="equal">
      <formula>4910</formula>
    </cfRule>
    <cfRule type="cellIs" dxfId="2544" priority="2721" operator="equal">
      <formula>6210</formula>
    </cfRule>
    <cfRule type="cellIs" dxfId="2543" priority="2722" operator="equal">
      <formula>5410</formula>
    </cfRule>
    <cfRule type="cellIs" dxfId="2542" priority="2723" operator="equal">
      <formula>3210</formula>
    </cfRule>
    <cfRule type="cellIs" dxfId="2541" priority="2724" operator="equal">
      <formula>111</formula>
    </cfRule>
  </conditionalFormatting>
  <conditionalFormatting sqref="F828:F832">
    <cfRule type="cellIs" dxfId="2540" priority="2703" operator="between">
      <formula>121</formula>
      <formula>129</formula>
    </cfRule>
    <cfRule type="cellIs" dxfId="2539" priority="2704" operator="equal">
      <formula>527</formula>
    </cfRule>
    <cfRule type="cellIs" dxfId="2538" priority="2705" operator="equal">
      <formula>5212</formula>
    </cfRule>
    <cfRule type="cellIs" dxfId="2537" priority="2706" operator="equal">
      <formula>526</formula>
    </cfRule>
    <cfRule type="cellIs" dxfId="2536" priority="2707" operator="equal">
      <formula>8210</formula>
    </cfRule>
    <cfRule type="cellIs" dxfId="2535" priority="2708" operator="equal">
      <formula>7210</formula>
    </cfRule>
    <cfRule type="cellIs" dxfId="2534" priority="2709" operator="equal">
      <formula>4910</formula>
    </cfRule>
    <cfRule type="cellIs" dxfId="2533" priority="2710" operator="equal">
      <formula>6210</formula>
    </cfRule>
    <cfRule type="cellIs" dxfId="2532" priority="2711" operator="equal">
      <formula>5410</formula>
    </cfRule>
    <cfRule type="cellIs" dxfId="2531" priority="2712" operator="equal">
      <formula>3210</formula>
    </cfRule>
    <cfRule type="cellIs" dxfId="2530" priority="2713" operator="equal">
      <formula>111</formula>
    </cfRule>
  </conditionalFormatting>
  <conditionalFormatting sqref="F836:F840">
    <cfRule type="cellIs" dxfId="2529" priority="2692" operator="between">
      <formula>121</formula>
      <formula>129</formula>
    </cfRule>
    <cfRule type="cellIs" dxfId="2528" priority="2693" operator="equal">
      <formula>527</formula>
    </cfRule>
    <cfRule type="cellIs" dxfId="2527" priority="2694" operator="equal">
      <formula>5212</formula>
    </cfRule>
    <cfRule type="cellIs" dxfId="2526" priority="2695" operator="equal">
      <formula>526</formula>
    </cfRule>
    <cfRule type="cellIs" dxfId="2525" priority="2696" operator="equal">
      <formula>8210</formula>
    </cfRule>
    <cfRule type="cellIs" dxfId="2524" priority="2697" operator="equal">
      <formula>7210</formula>
    </cfRule>
    <cfRule type="cellIs" dxfId="2523" priority="2698" operator="equal">
      <formula>4910</formula>
    </cfRule>
    <cfRule type="cellIs" dxfId="2522" priority="2699" operator="equal">
      <formula>6210</formula>
    </cfRule>
    <cfRule type="cellIs" dxfId="2521" priority="2700" operator="equal">
      <formula>5410</formula>
    </cfRule>
    <cfRule type="cellIs" dxfId="2520" priority="2701" operator="equal">
      <formula>3210</formula>
    </cfRule>
    <cfRule type="cellIs" dxfId="2519" priority="2702" operator="equal">
      <formula>111</formula>
    </cfRule>
  </conditionalFormatting>
  <conditionalFormatting sqref="F842:F846">
    <cfRule type="cellIs" dxfId="2518" priority="2681" operator="between">
      <formula>121</formula>
      <formula>129</formula>
    </cfRule>
    <cfRule type="cellIs" dxfId="2517" priority="2682" operator="equal">
      <formula>527</formula>
    </cfRule>
    <cfRule type="cellIs" dxfId="2516" priority="2683" operator="equal">
      <formula>5212</formula>
    </cfRule>
    <cfRule type="cellIs" dxfId="2515" priority="2684" operator="equal">
      <formula>526</formula>
    </cfRule>
    <cfRule type="cellIs" dxfId="2514" priority="2685" operator="equal">
      <formula>8210</formula>
    </cfRule>
    <cfRule type="cellIs" dxfId="2513" priority="2686" operator="equal">
      <formula>7210</formula>
    </cfRule>
    <cfRule type="cellIs" dxfId="2512" priority="2687" operator="equal">
      <formula>4910</formula>
    </cfRule>
    <cfRule type="cellIs" dxfId="2511" priority="2688" operator="equal">
      <formula>6210</formula>
    </cfRule>
    <cfRule type="cellIs" dxfId="2510" priority="2689" operator="equal">
      <formula>5410</formula>
    </cfRule>
    <cfRule type="cellIs" dxfId="2509" priority="2690" operator="equal">
      <formula>3210</formula>
    </cfRule>
    <cfRule type="cellIs" dxfId="2508" priority="2691" operator="equal">
      <formula>111</formula>
    </cfRule>
  </conditionalFormatting>
  <conditionalFormatting sqref="F849:F853">
    <cfRule type="cellIs" dxfId="2507" priority="2670" operator="between">
      <formula>121</formula>
      <formula>129</formula>
    </cfRule>
    <cfRule type="cellIs" dxfId="2506" priority="2671" operator="equal">
      <formula>527</formula>
    </cfRule>
    <cfRule type="cellIs" dxfId="2505" priority="2672" operator="equal">
      <formula>5212</formula>
    </cfRule>
    <cfRule type="cellIs" dxfId="2504" priority="2673" operator="equal">
      <formula>526</formula>
    </cfRule>
    <cfRule type="cellIs" dxfId="2503" priority="2674" operator="equal">
      <formula>8210</formula>
    </cfRule>
    <cfRule type="cellIs" dxfId="2502" priority="2675" operator="equal">
      <formula>7210</formula>
    </cfRule>
    <cfRule type="cellIs" dxfId="2501" priority="2676" operator="equal">
      <formula>4910</formula>
    </cfRule>
    <cfRule type="cellIs" dxfId="2500" priority="2677" operator="equal">
      <formula>6210</formula>
    </cfRule>
    <cfRule type="cellIs" dxfId="2499" priority="2678" operator="equal">
      <formula>5410</formula>
    </cfRule>
    <cfRule type="cellIs" dxfId="2498" priority="2679" operator="equal">
      <formula>3210</formula>
    </cfRule>
    <cfRule type="cellIs" dxfId="2497" priority="2680" operator="equal">
      <formula>111</formula>
    </cfRule>
  </conditionalFormatting>
  <conditionalFormatting sqref="F855:F859">
    <cfRule type="cellIs" dxfId="2496" priority="2659" operator="between">
      <formula>121</formula>
      <formula>129</formula>
    </cfRule>
    <cfRule type="cellIs" dxfId="2495" priority="2660" operator="equal">
      <formula>527</formula>
    </cfRule>
    <cfRule type="cellIs" dxfId="2494" priority="2661" operator="equal">
      <formula>5212</formula>
    </cfRule>
    <cfRule type="cellIs" dxfId="2493" priority="2662" operator="equal">
      <formula>526</formula>
    </cfRule>
    <cfRule type="cellIs" dxfId="2492" priority="2663" operator="equal">
      <formula>8210</formula>
    </cfRule>
    <cfRule type="cellIs" dxfId="2491" priority="2664" operator="equal">
      <formula>7210</formula>
    </cfRule>
    <cfRule type="cellIs" dxfId="2490" priority="2665" operator="equal">
      <formula>4910</formula>
    </cfRule>
    <cfRule type="cellIs" dxfId="2489" priority="2666" operator="equal">
      <formula>6210</formula>
    </cfRule>
    <cfRule type="cellIs" dxfId="2488" priority="2667" operator="equal">
      <formula>5410</formula>
    </cfRule>
    <cfRule type="cellIs" dxfId="2487" priority="2668" operator="equal">
      <formula>3210</formula>
    </cfRule>
    <cfRule type="cellIs" dxfId="2486" priority="2669" operator="equal">
      <formula>111</formula>
    </cfRule>
  </conditionalFormatting>
  <conditionalFormatting sqref="F862:F866">
    <cfRule type="cellIs" dxfId="2485" priority="2648" operator="between">
      <formula>121</formula>
      <formula>129</formula>
    </cfRule>
    <cfRule type="cellIs" dxfId="2484" priority="2649" operator="equal">
      <formula>527</formula>
    </cfRule>
    <cfRule type="cellIs" dxfId="2483" priority="2650" operator="equal">
      <formula>5212</formula>
    </cfRule>
    <cfRule type="cellIs" dxfId="2482" priority="2651" operator="equal">
      <formula>526</formula>
    </cfRule>
    <cfRule type="cellIs" dxfId="2481" priority="2652" operator="equal">
      <formula>8210</formula>
    </cfRule>
    <cfRule type="cellIs" dxfId="2480" priority="2653" operator="equal">
      <formula>7210</formula>
    </cfRule>
    <cfRule type="cellIs" dxfId="2479" priority="2654" operator="equal">
      <formula>4910</formula>
    </cfRule>
    <cfRule type="cellIs" dxfId="2478" priority="2655" operator="equal">
      <formula>6210</formula>
    </cfRule>
    <cfRule type="cellIs" dxfId="2477" priority="2656" operator="equal">
      <formula>5410</formula>
    </cfRule>
    <cfRule type="cellIs" dxfId="2476" priority="2657" operator="equal">
      <formula>3210</formula>
    </cfRule>
    <cfRule type="cellIs" dxfId="2475" priority="2658" operator="equal">
      <formula>111</formula>
    </cfRule>
  </conditionalFormatting>
  <conditionalFormatting sqref="F868:F872">
    <cfRule type="cellIs" dxfId="2474" priority="2637" operator="between">
      <formula>121</formula>
      <formula>129</formula>
    </cfRule>
    <cfRule type="cellIs" dxfId="2473" priority="2638" operator="equal">
      <formula>527</formula>
    </cfRule>
    <cfRule type="cellIs" dxfId="2472" priority="2639" operator="equal">
      <formula>5212</formula>
    </cfRule>
    <cfRule type="cellIs" dxfId="2471" priority="2640" operator="equal">
      <formula>526</formula>
    </cfRule>
    <cfRule type="cellIs" dxfId="2470" priority="2641" operator="equal">
      <formula>8210</formula>
    </cfRule>
    <cfRule type="cellIs" dxfId="2469" priority="2642" operator="equal">
      <formula>7210</formula>
    </cfRule>
    <cfRule type="cellIs" dxfId="2468" priority="2643" operator="equal">
      <formula>4910</formula>
    </cfRule>
    <cfRule type="cellIs" dxfId="2467" priority="2644" operator="equal">
      <formula>6210</formula>
    </cfRule>
    <cfRule type="cellIs" dxfId="2466" priority="2645" operator="equal">
      <formula>5410</formula>
    </cfRule>
    <cfRule type="cellIs" dxfId="2465" priority="2646" operator="equal">
      <formula>3210</formula>
    </cfRule>
    <cfRule type="cellIs" dxfId="2464" priority="2647" operator="equal">
      <formula>111</formula>
    </cfRule>
  </conditionalFormatting>
  <conditionalFormatting sqref="F874:F878">
    <cfRule type="cellIs" dxfId="2463" priority="2626" operator="between">
      <formula>121</formula>
      <formula>129</formula>
    </cfRule>
    <cfRule type="cellIs" dxfId="2462" priority="2627" operator="equal">
      <formula>527</formula>
    </cfRule>
    <cfRule type="cellIs" dxfId="2461" priority="2628" operator="equal">
      <formula>5212</formula>
    </cfRule>
    <cfRule type="cellIs" dxfId="2460" priority="2629" operator="equal">
      <formula>526</formula>
    </cfRule>
    <cfRule type="cellIs" dxfId="2459" priority="2630" operator="equal">
      <formula>8210</formula>
    </cfRule>
    <cfRule type="cellIs" dxfId="2458" priority="2631" operator="equal">
      <formula>7210</formula>
    </cfRule>
    <cfRule type="cellIs" dxfId="2457" priority="2632" operator="equal">
      <formula>4910</formula>
    </cfRule>
    <cfRule type="cellIs" dxfId="2456" priority="2633" operator="equal">
      <formula>6210</formula>
    </cfRule>
    <cfRule type="cellIs" dxfId="2455" priority="2634" operator="equal">
      <formula>5410</formula>
    </cfRule>
    <cfRule type="cellIs" dxfId="2454" priority="2635" operator="equal">
      <formula>3210</formula>
    </cfRule>
    <cfRule type="cellIs" dxfId="2453" priority="2636" operator="equal">
      <formula>111</formula>
    </cfRule>
  </conditionalFormatting>
  <conditionalFormatting sqref="F882:F886">
    <cfRule type="cellIs" dxfId="2452" priority="2615" operator="between">
      <formula>121</formula>
      <formula>129</formula>
    </cfRule>
    <cfRule type="cellIs" dxfId="2451" priority="2616" operator="equal">
      <formula>527</formula>
    </cfRule>
    <cfRule type="cellIs" dxfId="2450" priority="2617" operator="equal">
      <formula>5212</formula>
    </cfRule>
    <cfRule type="cellIs" dxfId="2449" priority="2618" operator="equal">
      <formula>526</formula>
    </cfRule>
    <cfRule type="cellIs" dxfId="2448" priority="2619" operator="equal">
      <formula>8210</formula>
    </cfRule>
    <cfRule type="cellIs" dxfId="2447" priority="2620" operator="equal">
      <formula>7210</formula>
    </cfRule>
    <cfRule type="cellIs" dxfId="2446" priority="2621" operator="equal">
      <formula>4910</formula>
    </cfRule>
    <cfRule type="cellIs" dxfId="2445" priority="2622" operator="equal">
      <formula>6210</formula>
    </cfRule>
    <cfRule type="cellIs" dxfId="2444" priority="2623" operator="equal">
      <formula>5410</formula>
    </cfRule>
    <cfRule type="cellIs" dxfId="2443" priority="2624" operator="equal">
      <formula>3210</formula>
    </cfRule>
    <cfRule type="cellIs" dxfId="2442" priority="2625" operator="equal">
      <formula>111</formula>
    </cfRule>
  </conditionalFormatting>
  <conditionalFormatting sqref="F888:F892">
    <cfRule type="cellIs" dxfId="2441" priority="2604" operator="between">
      <formula>121</formula>
      <formula>129</formula>
    </cfRule>
    <cfRule type="cellIs" dxfId="2440" priority="2605" operator="equal">
      <formula>527</formula>
    </cfRule>
    <cfRule type="cellIs" dxfId="2439" priority="2606" operator="equal">
      <formula>5212</formula>
    </cfRule>
    <cfRule type="cellIs" dxfId="2438" priority="2607" operator="equal">
      <formula>526</formula>
    </cfRule>
    <cfRule type="cellIs" dxfId="2437" priority="2608" operator="equal">
      <formula>8210</formula>
    </cfRule>
    <cfRule type="cellIs" dxfId="2436" priority="2609" operator="equal">
      <formula>7210</formula>
    </cfRule>
    <cfRule type="cellIs" dxfId="2435" priority="2610" operator="equal">
      <formula>4910</formula>
    </cfRule>
    <cfRule type="cellIs" dxfId="2434" priority="2611" operator="equal">
      <formula>6210</formula>
    </cfRule>
    <cfRule type="cellIs" dxfId="2433" priority="2612" operator="equal">
      <formula>5410</formula>
    </cfRule>
    <cfRule type="cellIs" dxfId="2432" priority="2613" operator="equal">
      <formula>3210</formula>
    </cfRule>
    <cfRule type="cellIs" dxfId="2431" priority="2614" operator="equal">
      <formula>111</formula>
    </cfRule>
  </conditionalFormatting>
  <conditionalFormatting sqref="F896:F900">
    <cfRule type="cellIs" dxfId="2430" priority="2593" operator="between">
      <formula>121</formula>
      <formula>129</formula>
    </cfRule>
    <cfRule type="cellIs" dxfId="2429" priority="2594" operator="equal">
      <formula>527</formula>
    </cfRule>
    <cfRule type="cellIs" dxfId="2428" priority="2595" operator="equal">
      <formula>5212</formula>
    </cfRule>
    <cfRule type="cellIs" dxfId="2427" priority="2596" operator="equal">
      <formula>526</formula>
    </cfRule>
    <cfRule type="cellIs" dxfId="2426" priority="2597" operator="equal">
      <formula>8210</formula>
    </cfRule>
    <cfRule type="cellIs" dxfId="2425" priority="2598" operator="equal">
      <formula>7210</formula>
    </cfRule>
    <cfRule type="cellIs" dxfId="2424" priority="2599" operator="equal">
      <formula>4910</formula>
    </cfRule>
    <cfRule type="cellIs" dxfId="2423" priority="2600" operator="equal">
      <formula>6210</formula>
    </cfRule>
    <cfRule type="cellIs" dxfId="2422" priority="2601" operator="equal">
      <formula>5410</formula>
    </cfRule>
    <cfRule type="cellIs" dxfId="2421" priority="2602" operator="equal">
      <formula>3210</formula>
    </cfRule>
    <cfRule type="cellIs" dxfId="2420" priority="2603" operator="equal">
      <formula>111</formula>
    </cfRule>
  </conditionalFormatting>
  <conditionalFormatting sqref="F902:F906">
    <cfRule type="cellIs" dxfId="2419" priority="2582" operator="between">
      <formula>121</formula>
      <formula>129</formula>
    </cfRule>
    <cfRule type="cellIs" dxfId="2418" priority="2583" operator="equal">
      <formula>527</formula>
    </cfRule>
    <cfRule type="cellIs" dxfId="2417" priority="2584" operator="equal">
      <formula>5212</formula>
    </cfRule>
    <cfRule type="cellIs" dxfId="2416" priority="2585" operator="equal">
      <formula>526</formula>
    </cfRule>
    <cfRule type="cellIs" dxfId="2415" priority="2586" operator="equal">
      <formula>8210</formula>
    </cfRule>
    <cfRule type="cellIs" dxfId="2414" priority="2587" operator="equal">
      <formula>7210</formula>
    </cfRule>
    <cfRule type="cellIs" dxfId="2413" priority="2588" operator="equal">
      <formula>4910</formula>
    </cfRule>
    <cfRule type="cellIs" dxfId="2412" priority="2589" operator="equal">
      <formula>6210</formula>
    </cfRule>
    <cfRule type="cellIs" dxfId="2411" priority="2590" operator="equal">
      <formula>5410</formula>
    </cfRule>
    <cfRule type="cellIs" dxfId="2410" priority="2591" operator="equal">
      <formula>3210</formula>
    </cfRule>
    <cfRule type="cellIs" dxfId="2409" priority="2592" operator="equal">
      <formula>111</formula>
    </cfRule>
  </conditionalFormatting>
  <conditionalFormatting sqref="F911:F915">
    <cfRule type="cellIs" dxfId="2408" priority="2571" operator="between">
      <formula>121</formula>
      <formula>129</formula>
    </cfRule>
    <cfRule type="cellIs" dxfId="2407" priority="2572" operator="equal">
      <formula>527</formula>
    </cfRule>
    <cfRule type="cellIs" dxfId="2406" priority="2573" operator="equal">
      <formula>5212</formula>
    </cfRule>
    <cfRule type="cellIs" dxfId="2405" priority="2574" operator="equal">
      <formula>526</formula>
    </cfRule>
    <cfRule type="cellIs" dxfId="2404" priority="2575" operator="equal">
      <formula>8210</formula>
    </cfRule>
    <cfRule type="cellIs" dxfId="2403" priority="2576" operator="equal">
      <formula>7210</formula>
    </cfRule>
    <cfRule type="cellIs" dxfId="2402" priority="2577" operator="equal">
      <formula>4910</formula>
    </cfRule>
    <cfRule type="cellIs" dxfId="2401" priority="2578" operator="equal">
      <formula>6210</formula>
    </cfRule>
    <cfRule type="cellIs" dxfId="2400" priority="2579" operator="equal">
      <formula>5410</formula>
    </cfRule>
    <cfRule type="cellIs" dxfId="2399" priority="2580" operator="equal">
      <formula>3210</formula>
    </cfRule>
    <cfRule type="cellIs" dxfId="2398" priority="2581" operator="equal">
      <formula>111</formula>
    </cfRule>
  </conditionalFormatting>
  <conditionalFormatting sqref="F919:F923">
    <cfRule type="cellIs" dxfId="2397" priority="2560" operator="between">
      <formula>121</formula>
      <formula>129</formula>
    </cfRule>
    <cfRule type="cellIs" dxfId="2396" priority="2561" operator="equal">
      <formula>527</formula>
    </cfRule>
    <cfRule type="cellIs" dxfId="2395" priority="2562" operator="equal">
      <formula>5212</formula>
    </cfRule>
    <cfRule type="cellIs" dxfId="2394" priority="2563" operator="equal">
      <formula>526</formula>
    </cfRule>
    <cfRule type="cellIs" dxfId="2393" priority="2564" operator="equal">
      <formula>8210</formula>
    </cfRule>
    <cfRule type="cellIs" dxfId="2392" priority="2565" operator="equal">
      <formula>7210</formula>
    </cfRule>
    <cfRule type="cellIs" dxfId="2391" priority="2566" operator="equal">
      <formula>4910</formula>
    </cfRule>
    <cfRule type="cellIs" dxfId="2390" priority="2567" operator="equal">
      <formula>6210</formula>
    </cfRule>
    <cfRule type="cellIs" dxfId="2389" priority="2568" operator="equal">
      <formula>5410</formula>
    </cfRule>
    <cfRule type="cellIs" dxfId="2388" priority="2569" operator="equal">
      <formula>3210</formula>
    </cfRule>
    <cfRule type="cellIs" dxfId="2387" priority="2570" operator="equal">
      <formula>111</formula>
    </cfRule>
  </conditionalFormatting>
  <conditionalFormatting sqref="F925:F929">
    <cfRule type="cellIs" dxfId="2386" priority="2549" operator="between">
      <formula>121</formula>
      <formula>129</formula>
    </cfRule>
    <cfRule type="cellIs" dxfId="2385" priority="2550" operator="equal">
      <formula>527</formula>
    </cfRule>
    <cfRule type="cellIs" dxfId="2384" priority="2551" operator="equal">
      <formula>5212</formula>
    </cfRule>
    <cfRule type="cellIs" dxfId="2383" priority="2552" operator="equal">
      <formula>526</formula>
    </cfRule>
    <cfRule type="cellIs" dxfId="2382" priority="2553" operator="equal">
      <formula>8210</formula>
    </cfRule>
    <cfRule type="cellIs" dxfId="2381" priority="2554" operator="equal">
      <formula>7210</formula>
    </cfRule>
    <cfRule type="cellIs" dxfId="2380" priority="2555" operator="equal">
      <formula>4910</formula>
    </cfRule>
    <cfRule type="cellIs" dxfId="2379" priority="2556" operator="equal">
      <formula>6210</formula>
    </cfRule>
    <cfRule type="cellIs" dxfId="2378" priority="2557" operator="equal">
      <formula>5410</formula>
    </cfRule>
    <cfRule type="cellIs" dxfId="2377" priority="2558" operator="equal">
      <formula>3210</formula>
    </cfRule>
    <cfRule type="cellIs" dxfId="2376" priority="2559" operator="equal">
      <formula>111</formula>
    </cfRule>
  </conditionalFormatting>
  <conditionalFormatting sqref="F932:F936">
    <cfRule type="cellIs" dxfId="2375" priority="2538" operator="between">
      <formula>121</formula>
      <formula>129</formula>
    </cfRule>
    <cfRule type="cellIs" dxfId="2374" priority="2539" operator="equal">
      <formula>527</formula>
    </cfRule>
    <cfRule type="cellIs" dxfId="2373" priority="2540" operator="equal">
      <formula>5212</formula>
    </cfRule>
    <cfRule type="cellIs" dxfId="2372" priority="2541" operator="equal">
      <formula>526</formula>
    </cfRule>
    <cfRule type="cellIs" dxfId="2371" priority="2542" operator="equal">
      <formula>8210</formula>
    </cfRule>
    <cfRule type="cellIs" dxfId="2370" priority="2543" operator="equal">
      <formula>7210</formula>
    </cfRule>
    <cfRule type="cellIs" dxfId="2369" priority="2544" operator="equal">
      <formula>4910</formula>
    </cfRule>
    <cfRule type="cellIs" dxfId="2368" priority="2545" operator="equal">
      <formula>6210</formula>
    </cfRule>
    <cfRule type="cellIs" dxfId="2367" priority="2546" operator="equal">
      <formula>5410</formula>
    </cfRule>
    <cfRule type="cellIs" dxfId="2366" priority="2547" operator="equal">
      <formula>3210</formula>
    </cfRule>
    <cfRule type="cellIs" dxfId="2365" priority="2548" operator="equal">
      <formula>111</formula>
    </cfRule>
  </conditionalFormatting>
  <conditionalFormatting sqref="F938:F942">
    <cfRule type="cellIs" dxfId="2364" priority="2527" operator="between">
      <formula>121</formula>
      <formula>129</formula>
    </cfRule>
    <cfRule type="cellIs" dxfId="2363" priority="2528" operator="equal">
      <formula>527</formula>
    </cfRule>
    <cfRule type="cellIs" dxfId="2362" priority="2529" operator="equal">
      <formula>5212</formula>
    </cfRule>
    <cfRule type="cellIs" dxfId="2361" priority="2530" operator="equal">
      <formula>526</formula>
    </cfRule>
    <cfRule type="cellIs" dxfId="2360" priority="2531" operator="equal">
      <formula>8210</formula>
    </cfRule>
    <cfRule type="cellIs" dxfId="2359" priority="2532" operator="equal">
      <formula>7210</formula>
    </cfRule>
    <cfRule type="cellIs" dxfId="2358" priority="2533" operator="equal">
      <formula>4910</formula>
    </cfRule>
    <cfRule type="cellIs" dxfId="2357" priority="2534" operator="equal">
      <formula>6210</formula>
    </cfRule>
    <cfRule type="cellIs" dxfId="2356" priority="2535" operator="equal">
      <formula>5410</formula>
    </cfRule>
    <cfRule type="cellIs" dxfId="2355" priority="2536" operator="equal">
      <formula>3210</formula>
    </cfRule>
    <cfRule type="cellIs" dxfId="2354" priority="2537" operator="equal">
      <formula>111</formula>
    </cfRule>
  </conditionalFormatting>
  <conditionalFormatting sqref="F944:F948">
    <cfRule type="cellIs" dxfId="2353" priority="2516" operator="between">
      <formula>121</formula>
      <formula>129</formula>
    </cfRule>
    <cfRule type="cellIs" dxfId="2352" priority="2517" operator="equal">
      <formula>527</formula>
    </cfRule>
    <cfRule type="cellIs" dxfId="2351" priority="2518" operator="equal">
      <formula>5212</formula>
    </cfRule>
    <cfRule type="cellIs" dxfId="2350" priority="2519" operator="equal">
      <formula>526</formula>
    </cfRule>
    <cfRule type="cellIs" dxfId="2349" priority="2520" operator="equal">
      <formula>8210</formula>
    </cfRule>
    <cfRule type="cellIs" dxfId="2348" priority="2521" operator="equal">
      <formula>7210</formula>
    </cfRule>
    <cfRule type="cellIs" dxfId="2347" priority="2522" operator="equal">
      <formula>4910</formula>
    </cfRule>
    <cfRule type="cellIs" dxfId="2346" priority="2523" operator="equal">
      <formula>6210</formula>
    </cfRule>
    <cfRule type="cellIs" dxfId="2345" priority="2524" operator="equal">
      <formula>5410</formula>
    </cfRule>
    <cfRule type="cellIs" dxfId="2344" priority="2525" operator="equal">
      <formula>3210</formula>
    </cfRule>
    <cfRule type="cellIs" dxfId="2343" priority="2526" operator="equal">
      <formula>111</formula>
    </cfRule>
  </conditionalFormatting>
  <conditionalFormatting sqref="F950:F954">
    <cfRule type="cellIs" dxfId="2342" priority="2505" operator="between">
      <formula>121</formula>
      <formula>129</formula>
    </cfRule>
    <cfRule type="cellIs" dxfId="2341" priority="2506" operator="equal">
      <formula>527</formula>
    </cfRule>
    <cfRule type="cellIs" dxfId="2340" priority="2507" operator="equal">
      <formula>5212</formula>
    </cfRule>
    <cfRule type="cellIs" dxfId="2339" priority="2508" operator="equal">
      <formula>526</formula>
    </cfRule>
    <cfRule type="cellIs" dxfId="2338" priority="2509" operator="equal">
      <formula>8210</formula>
    </cfRule>
    <cfRule type="cellIs" dxfId="2337" priority="2510" operator="equal">
      <formula>7210</formula>
    </cfRule>
    <cfRule type="cellIs" dxfId="2336" priority="2511" operator="equal">
      <formula>4910</formula>
    </cfRule>
    <cfRule type="cellIs" dxfId="2335" priority="2512" operator="equal">
      <formula>6210</formula>
    </cfRule>
    <cfRule type="cellIs" dxfId="2334" priority="2513" operator="equal">
      <formula>5410</formula>
    </cfRule>
    <cfRule type="cellIs" dxfId="2333" priority="2514" operator="equal">
      <formula>3210</formula>
    </cfRule>
    <cfRule type="cellIs" dxfId="2332" priority="2515" operator="equal">
      <formula>111</formula>
    </cfRule>
  </conditionalFormatting>
  <conditionalFormatting sqref="F956:F960">
    <cfRule type="cellIs" dxfId="2331" priority="2494" operator="between">
      <formula>121</formula>
      <formula>129</formula>
    </cfRule>
    <cfRule type="cellIs" dxfId="2330" priority="2495" operator="equal">
      <formula>527</formula>
    </cfRule>
    <cfRule type="cellIs" dxfId="2329" priority="2496" operator="equal">
      <formula>5212</formula>
    </cfRule>
    <cfRule type="cellIs" dxfId="2328" priority="2497" operator="equal">
      <formula>526</formula>
    </cfRule>
    <cfRule type="cellIs" dxfId="2327" priority="2498" operator="equal">
      <formula>8210</formula>
    </cfRule>
    <cfRule type="cellIs" dxfId="2326" priority="2499" operator="equal">
      <formula>7210</formula>
    </cfRule>
    <cfRule type="cellIs" dxfId="2325" priority="2500" operator="equal">
      <formula>4910</formula>
    </cfRule>
    <cfRule type="cellIs" dxfId="2324" priority="2501" operator="equal">
      <formula>6210</formula>
    </cfRule>
    <cfRule type="cellIs" dxfId="2323" priority="2502" operator="equal">
      <formula>5410</formula>
    </cfRule>
    <cfRule type="cellIs" dxfId="2322" priority="2503" operator="equal">
      <formula>3210</formula>
    </cfRule>
    <cfRule type="cellIs" dxfId="2321" priority="2504" operator="equal">
      <formula>111</formula>
    </cfRule>
  </conditionalFormatting>
  <conditionalFormatting sqref="F962:F966">
    <cfRule type="cellIs" dxfId="2320" priority="2483" operator="between">
      <formula>121</formula>
      <formula>129</formula>
    </cfRule>
    <cfRule type="cellIs" dxfId="2319" priority="2484" operator="equal">
      <formula>527</formula>
    </cfRule>
    <cfRule type="cellIs" dxfId="2318" priority="2485" operator="equal">
      <formula>5212</formula>
    </cfRule>
    <cfRule type="cellIs" dxfId="2317" priority="2486" operator="equal">
      <formula>526</formula>
    </cfRule>
    <cfRule type="cellIs" dxfId="2316" priority="2487" operator="equal">
      <formula>8210</formula>
    </cfRule>
    <cfRule type="cellIs" dxfId="2315" priority="2488" operator="equal">
      <formula>7210</formula>
    </cfRule>
    <cfRule type="cellIs" dxfId="2314" priority="2489" operator="equal">
      <formula>4910</formula>
    </cfRule>
    <cfRule type="cellIs" dxfId="2313" priority="2490" operator="equal">
      <formula>6210</formula>
    </cfRule>
    <cfRule type="cellIs" dxfId="2312" priority="2491" operator="equal">
      <formula>5410</formula>
    </cfRule>
    <cfRule type="cellIs" dxfId="2311" priority="2492" operator="equal">
      <formula>3210</formula>
    </cfRule>
    <cfRule type="cellIs" dxfId="2310" priority="2493" operator="equal">
      <formula>111</formula>
    </cfRule>
  </conditionalFormatting>
  <conditionalFormatting sqref="F968:F972">
    <cfRule type="cellIs" dxfId="2309" priority="2472" operator="between">
      <formula>121</formula>
      <formula>129</formula>
    </cfRule>
    <cfRule type="cellIs" dxfId="2308" priority="2473" operator="equal">
      <formula>527</formula>
    </cfRule>
    <cfRule type="cellIs" dxfId="2307" priority="2474" operator="equal">
      <formula>5212</formula>
    </cfRule>
    <cfRule type="cellIs" dxfId="2306" priority="2475" operator="equal">
      <formula>526</formula>
    </cfRule>
    <cfRule type="cellIs" dxfId="2305" priority="2476" operator="equal">
      <formula>8210</formula>
    </cfRule>
    <cfRule type="cellIs" dxfId="2304" priority="2477" operator="equal">
      <formula>7210</formula>
    </cfRule>
    <cfRule type="cellIs" dxfId="2303" priority="2478" operator="equal">
      <formula>4910</formula>
    </cfRule>
    <cfRule type="cellIs" dxfId="2302" priority="2479" operator="equal">
      <formula>6210</formula>
    </cfRule>
    <cfRule type="cellIs" dxfId="2301" priority="2480" operator="equal">
      <formula>5410</formula>
    </cfRule>
    <cfRule type="cellIs" dxfId="2300" priority="2481" operator="equal">
      <formula>3210</formula>
    </cfRule>
    <cfRule type="cellIs" dxfId="2299" priority="2482" operator="equal">
      <formula>111</formula>
    </cfRule>
  </conditionalFormatting>
  <conditionalFormatting sqref="F975:F979">
    <cfRule type="cellIs" dxfId="2298" priority="2461" operator="between">
      <formula>121</formula>
      <formula>129</formula>
    </cfRule>
    <cfRule type="cellIs" dxfId="2297" priority="2462" operator="equal">
      <formula>527</formula>
    </cfRule>
    <cfRule type="cellIs" dxfId="2296" priority="2463" operator="equal">
      <formula>5212</formula>
    </cfRule>
    <cfRule type="cellIs" dxfId="2295" priority="2464" operator="equal">
      <formula>526</formula>
    </cfRule>
    <cfRule type="cellIs" dxfId="2294" priority="2465" operator="equal">
      <formula>8210</formula>
    </cfRule>
    <cfRule type="cellIs" dxfId="2293" priority="2466" operator="equal">
      <formula>7210</formula>
    </cfRule>
    <cfRule type="cellIs" dxfId="2292" priority="2467" operator="equal">
      <formula>4910</formula>
    </cfRule>
    <cfRule type="cellIs" dxfId="2291" priority="2468" operator="equal">
      <formula>6210</formula>
    </cfRule>
    <cfRule type="cellIs" dxfId="2290" priority="2469" operator="equal">
      <formula>5410</formula>
    </cfRule>
    <cfRule type="cellIs" dxfId="2289" priority="2470" operator="equal">
      <formula>3210</formula>
    </cfRule>
    <cfRule type="cellIs" dxfId="2288" priority="2471" operator="equal">
      <formula>111</formula>
    </cfRule>
  </conditionalFormatting>
  <conditionalFormatting sqref="F982:F986">
    <cfRule type="cellIs" dxfId="2287" priority="2450" operator="between">
      <formula>121</formula>
      <formula>129</formula>
    </cfRule>
    <cfRule type="cellIs" dxfId="2286" priority="2451" operator="equal">
      <formula>527</formula>
    </cfRule>
    <cfRule type="cellIs" dxfId="2285" priority="2452" operator="equal">
      <formula>5212</formula>
    </cfRule>
    <cfRule type="cellIs" dxfId="2284" priority="2453" operator="equal">
      <formula>526</formula>
    </cfRule>
    <cfRule type="cellIs" dxfId="2283" priority="2454" operator="equal">
      <formula>8210</formula>
    </cfRule>
    <cfRule type="cellIs" dxfId="2282" priority="2455" operator="equal">
      <formula>7210</formula>
    </cfRule>
    <cfRule type="cellIs" dxfId="2281" priority="2456" operator="equal">
      <formula>4910</formula>
    </cfRule>
    <cfRule type="cellIs" dxfId="2280" priority="2457" operator="equal">
      <formula>6210</formula>
    </cfRule>
    <cfRule type="cellIs" dxfId="2279" priority="2458" operator="equal">
      <formula>5410</formula>
    </cfRule>
    <cfRule type="cellIs" dxfId="2278" priority="2459" operator="equal">
      <formula>3210</formula>
    </cfRule>
    <cfRule type="cellIs" dxfId="2277" priority="2460" operator="equal">
      <formula>111</formula>
    </cfRule>
  </conditionalFormatting>
  <conditionalFormatting sqref="F989:F993">
    <cfRule type="cellIs" dxfId="2276" priority="2439" operator="between">
      <formula>121</formula>
      <formula>129</formula>
    </cfRule>
    <cfRule type="cellIs" dxfId="2275" priority="2440" operator="equal">
      <formula>527</formula>
    </cfRule>
    <cfRule type="cellIs" dxfId="2274" priority="2441" operator="equal">
      <formula>5212</formula>
    </cfRule>
    <cfRule type="cellIs" dxfId="2273" priority="2442" operator="equal">
      <formula>526</formula>
    </cfRule>
    <cfRule type="cellIs" dxfId="2272" priority="2443" operator="equal">
      <formula>8210</formula>
    </cfRule>
    <cfRule type="cellIs" dxfId="2271" priority="2444" operator="equal">
      <formula>7210</formula>
    </cfRule>
    <cfRule type="cellIs" dxfId="2270" priority="2445" operator="equal">
      <formula>4910</formula>
    </cfRule>
    <cfRule type="cellIs" dxfId="2269" priority="2446" operator="equal">
      <formula>6210</formula>
    </cfRule>
    <cfRule type="cellIs" dxfId="2268" priority="2447" operator="equal">
      <formula>5410</formula>
    </cfRule>
    <cfRule type="cellIs" dxfId="2267" priority="2448" operator="equal">
      <formula>3210</formula>
    </cfRule>
    <cfRule type="cellIs" dxfId="2266" priority="2449" operator="equal">
      <formula>111</formula>
    </cfRule>
  </conditionalFormatting>
  <conditionalFormatting sqref="F996:F1000">
    <cfRule type="cellIs" dxfId="2265" priority="2428" operator="between">
      <formula>121</formula>
      <formula>129</formula>
    </cfRule>
    <cfRule type="cellIs" dxfId="2264" priority="2429" operator="equal">
      <formula>527</formula>
    </cfRule>
    <cfRule type="cellIs" dxfId="2263" priority="2430" operator="equal">
      <formula>5212</formula>
    </cfRule>
    <cfRule type="cellIs" dxfId="2262" priority="2431" operator="equal">
      <formula>526</formula>
    </cfRule>
    <cfRule type="cellIs" dxfId="2261" priority="2432" operator="equal">
      <formula>8210</formula>
    </cfRule>
    <cfRule type="cellIs" dxfId="2260" priority="2433" operator="equal">
      <formula>7210</formula>
    </cfRule>
    <cfRule type="cellIs" dxfId="2259" priority="2434" operator="equal">
      <formula>4910</formula>
    </cfRule>
    <cfRule type="cellIs" dxfId="2258" priority="2435" operator="equal">
      <formula>6210</formula>
    </cfRule>
    <cfRule type="cellIs" dxfId="2257" priority="2436" operator="equal">
      <formula>5410</formula>
    </cfRule>
    <cfRule type="cellIs" dxfId="2256" priority="2437" operator="equal">
      <formula>3210</formula>
    </cfRule>
    <cfRule type="cellIs" dxfId="2255" priority="2438" operator="equal">
      <formula>111</formula>
    </cfRule>
  </conditionalFormatting>
  <conditionalFormatting sqref="F1004:F1008">
    <cfRule type="cellIs" dxfId="2254" priority="2417" operator="between">
      <formula>121</formula>
      <formula>129</formula>
    </cfRule>
    <cfRule type="cellIs" dxfId="2253" priority="2418" operator="equal">
      <formula>527</formula>
    </cfRule>
    <cfRule type="cellIs" dxfId="2252" priority="2419" operator="equal">
      <formula>5212</formula>
    </cfRule>
    <cfRule type="cellIs" dxfId="2251" priority="2420" operator="equal">
      <formula>526</formula>
    </cfRule>
    <cfRule type="cellIs" dxfId="2250" priority="2421" operator="equal">
      <formula>8210</formula>
    </cfRule>
    <cfRule type="cellIs" dxfId="2249" priority="2422" operator="equal">
      <formula>7210</formula>
    </cfRule>
    <cfRule type="cellIs" dxfId="2248" priority="2423" operator="equal">
      <formula>4910</formula>
    </cfRule>
    <cfRule type="cellIs" dxfId="2247" priority="2424" operator="equal">
      <formula>6210</formula>
    </cfRule>
    <cfRule type="cellIs" dxfId="2246" priority="2425" operator="equal">
      <formula>5410</formula>
    </cfRule>
    <cfRule type="cellIs" dxfId="2245" priority="2426" operator="equal">
      <formula>3210</formula>
    </cfRule>
    <cfRule type="cellIs" dxfId="2244" priority="2427" operator="equal">
      <formula>111</formula>
    </cfRule>
  </conditionalFormatting>
  <conditionalFormatting sqref="F1011:F1015">
    <cfRule type="cellIs" dxfId="2243" priority="2406" operator="between">
      <formula>121</formula>
      <formula>129</formula>
    </cfRule>
    <cfRule type="cellIs" dxfId="2242" priority="2407" operator="equal">
      <formula>527</formula>
    </cfRule>
    <cfRule type="cellIs" dxfId="2241" priority="2408" operator="equal">
      <formula>5212</formula>
    </cfRule>
    <cfRule type="cellIs" dxfId="2240" priority="2409" operator="equal">
      <formula>526</formula>
    </cfRule>
    <cfRule type="cellIs" dxfId="2239" priority="2410" operator="equal">
      <formula>8210</formula>
    </cfRule>
    <cfRule type="cellIs" dxfId="2238" priority="2411" operator="equal">
      <formula>7210</formula>
    </cfRule>
    <cfRule type="cellIs" dxfId="2237" priority="2412" operator="equal">
      <formula>4910</formula>
    </cfRule>
    <cfRule type="cellIs" dxfId="2236" priority="2413" operator="equal">
      <formula>6210</formula>
    </cfRule>
    <cfRule type="cellIs" dxfId="2235" priority="2414" operator="equal">
      <formula>5410</formula>
    </cfRule>
    <cfRule type="cellIs" dxfId="2234" priority="2415" operator="equal">
      <formula>3210</formula>
    </cfRule>
    <cfRule type="cellIs" dxfId="2233" priority="2416" operator="equal">
      <formula>111</formula>
    </cfRule>
  </conditionalFormatting>
  <conditionalFormatting sqref="F1020:F1024">
    <cfRule type="cellIs" dxfId="2232" priority="2395" operator="between">
      <formula>121</formula>
      <formula>129</formula>
    </cfRule>
    <cfRule type="cellIs" dxfId="2231" priority="2396" operator="equal">
      <formula>527</formula>
    </cfRule>
    <cfRule type="cellIs" dxfId="2230" priority="2397" operator="equal">
      <formula>5212</formula>
    </cfRule>
    <cfRule type="cellIs" dxfId="2229" priority="2398" operator="equal">
      <formula>526</formula>
    </cfRule>
    <cfRule type="cellIs" dxfId="2228" priority="2399" operator="equal">
      <formula>8210</formula>
    </cfRule>
    <cfRule type="cellIs" dxfId="2227" priority="2400" operator="equal">
      <formula>7210</formula>
    </cfRule>
    <cfRule type="cellIs" dxfId="2226" priority="2401" operator="equal">
      <formula>4910</formula>
    </cfRule>
    <cfRule type="cellIs" dxfId="2225" priority="2402" operator="equal">
      <formula>6210</formula>
    </cfRule>
    <cfRule type="cellIs" dxfId="2224" priority="2403" operator="equal">
      <formula>5410</formula>
    </cfRule>
    <cfRule type="cellIs" dxfId="2223" priority="2404" operator="equal">
      <formula>3210</formula>
    </cfRule>
    <cfRule type="cellIs" dxfId="2222" priority="2405" operator="equal">
      <formula>111</formula>
    </cfRule>
  </conditionalFormatting>
  <conditionalFormatting sqref="F1027:F1031">
    <cfRule type="cellIs" dxfId="2221" priority="2384" operator="between">
      <formula>121</formula>
      <formula>129</formula>
    </cfRule>
    <cfRule type="cellIs" dxfId="2220" priority="2385" operator="equal">
      <formula>527</formula>
    </cfRule>
    <cfRule type="cellIs" dxfId="2219" priority="2386" operator="equal">
      <formula>5212</formula>
    </cfRule>
    <cfRule type="cellIs" dxfId="2218" priority="2387" operator="equal">
      <formula>526</formula>
    </cfRule>
    <cfRule type="cellIs" dxfId="2217" priority="2388" operator="equal">
      <formula>8210</formula>
    </cfRule>
    <cfRule type="cellIs" dxfId="2216" priority="2389" operator="equal">
      <formula>7210</formula>
    </cfRule>
    <cfRule type="cellIs" dxfId="2215" priority="2390" operator="equal">
      <formula>4910</formula>
    </cfRule>
    <cfRule type="cellIs" dxfId="2214" priority="2391" operator="equal">
      <formula>6210</formula>
    </cfRule>
    <cfRule type="cellIs" dxfId="2213" priority="2392" operator="equal">
      <formula>5410</formula>
    </cfRule>
    <cfRule type="cellIs" dxfId="2212" priority="2393" operator="equal">
      <formula>3210</formula>
    </cfRule>
    <cfRule type="cellIs" dxfId="2211" priority="2394" operator="equal">
      <formula>111</formula>
    </cfRule>
  </conditionalFormatting>
  <conditionalFormatting sqref="F487">
    <cfRule type="cellIs" dxfId="2210" priority="2373" operator="between">
      <formula>121</formula>
      <formula>129</formula>
    </cfRule>
    <cfRule type="cellIs" dxfId="2209" priority="2374" operator="equal">
      <formula>527</formula>
    </cfRule>
    <cfRule type="cellIs" dxfId="2208" priority="2375" operator="equal">
      <formula>5212</formula>
    </cfRule>
    <cfRule type="cellIs" dxfId="2207" priority="2376" operator="equal">
      <formula>526</formula>
    </cfRule>
    <cfRule type="cellIs" dxfId="2206" priority="2377" operator="equal">
      <formula>8210</formula>
    </cfRule>
    <cfRule type="cellIs" dxfId="2205" priority="2378" operator="equal">
      <formula>7210</formula>
    </cfRule>
    <cfRule type="cellIs" dxfId="2204" priority="2379" operator="equal">
      <formula>4910</formula>
    </cfRule>
    <cfRule type="cellIs" dxfId="2203" priority="2380" operator="equal">
      <formula>6210</formula>
    </cfRule>
    <cfRule type="cellIs" dxfId="2202" priority="2381" operator="equal">
      <formula>5410</formula>
    </cfRule>
    <cfRule type="cellIs" dxfId="2201" priority="2382" operator="equal">
      <formula>3210</formula>
    </cfRule>
    <cfRule type="cellIs" dxfId="2200" priority="2383" operator="equal">
      <formula>111</formula>
    </cfRule>
  </conditionalFormatting>
  <conditionalFormatting sqref="F488:F492">
    <cfRule type="cellIs" dxfId="2199" priority="2362" operator="between">
      <formula>121</formula>
      <formula>129</formula>
    </cfRule>
    <cfRule type="cellIs" dxfId="2198" priority="2363" operator="equal">
      <formula>527</formula>
    </cfRule>
    <cfRule type="cellIs" dxfId="2197" priority="2364" operator="equal">
      <formula>5212</formula>
    </cfRule>
    <cfRule type="cellIs" dxfId="2196" priority="2365" operator="equal">
      <formula>526</formula>
    </cfRule>
    <cfRule type="cellIs" dxfId="2195" priority="2366" operator="equal">
      <formula>8210</formula>
    </cfRule>
    <cfRule type="cellIs" dxfId="2194" priority="2367" operator="equal">
      <formula>7210</formula>
    </cfRule>
    <cfRule type="cellIs" dxfId="2193" priority="2368" operator="equal">
      <formula>4910</formula>
    </cfRule>
    <cfRule type="cellIs" dxfId="2192" priority="2369" operator="equal">
      <formula>6210</formula>
    </cfRule>
    <cfRule type="cellIs" dxfId="2191" priority="2370" operator="equal">
      <formula>5410</formula>
    </cfRule>
    <cfRule type="cellIs" dxfId="2190" priority="2371" operator="equal">
      <formula>3210</formula>
    </cfRule>
    <cfRule type="cellIs" dxfId="2189" priority="2372" operator="equal">
      <formula>111</formula>
    </cfRule>
  </conditionalFormatting>
  <conditionalFormatting sqref="F439:F441">
    <cfRule type="cellIs" dxfId="2188" priority="2351" operator="between">
      <formula>121</formula>
      <formula>129</formula>
    </cfRule>
    <cfRule type="cellIs" dxfId="2187" priority="2352" operator="equal">
      <formula>527</formula>
    </cfRule>
    <cfRule type="cellIs" dxfId="2186" priority="2353" operator="equal">
      <formula>5212</formula>
    </cfRule>
    <cfRule type="cellIs" dxfId="2185" priority="2354" operator="equal">
      <formula>526</formula>
    </cfRule>
    <cfRule type="cellIs" dxfId="2184" priority="2355" operator="equal">
      <formula>8210</formula>
    </cfRule>
    <cfRule type="cellIs" dxfId="2183" priority="2356" operator="equal">
      <formula>7210</formula>
    </cfRule>
    <cfRule type="cellIs" dxfId="2182" priority="2357" operator="equal">
      <formula>4910</formula>
    </cfRule>
    <cfRule type="cellIs" dxfId="2181" priority="2358" operator="equal">
      <formula>6210</formula>
    </cfRule>
    <cfRule type="cellIs" dxfId="2180" priority="2359" operator="equal">
      <formula>5410</formula>
    </cfRule>
    <cfRule type="cellIs" dxfId="2179" priority="2360" operator="equal">
      <formula>3210</formula>
    </cfRule>
    <cfRule type="cellIs" dxfId="2178" priority="2361" operator="equal">
      <formula>111</formula>
    </cfRule>
  </conditionalFormatting>
  <conditionalFormatting sqref="F442:F446">
    <cfRule type="cellIs" dxfId="2177" priority="2340" operator="between">
      <formula>121</formula>
      <formula>129</formula>
    </cfRule>
    <cfRule type="cellIs" dxfId="2176" priority="2341" operator="equal">
      <formula>527</formula>
    </cfRule>
    <cfRule type="cellIs" dxfId="2175" priority="2342" operator="equal">
      <formula>5212</formula>
    </cfRule>
    <cfRule type="cellIs" dxfId="2174" priority="2343" operator="equal">
      <formula>526</formula>
    </cfRule>
    <cfRule type="cellIs" dxfId="2173" priority="2344" operator="equal">
      <formula>8210</formula>
    </cfRule>
    <cfRule type="cellIs" dxfId="2172" priority="2345" operator="equal">
      <formula>7210</formula>
    </cfRule>
    <cfRule type="cellIs" dxfId="2171" priority="2346" operator="equal">
      <formula>4910</formula>
    </cfRule>
    <cfRule type="cellIs" dxfId="2170" priority="2347" operator="equal">
      <formula>6210</formula>
    </cfRule>
    <cfRule type="cellIs" dxfId="2169" priority="2348" operator="equal">
      <formula>5410</formula>
    </cfRule>
    <cfRule type="cellIs" dxfId="2168" priority="2349" operator="equal">
      <formula>3210</formula>
    </cfRule>
    <cfRule type="cellIs" dxfId="2167" priority="2350" operator="equal">
      <formula>111</formula>
    </cfRule>
  </conditionalFormatting>
  <conditionalFormatting sqref="F401">
    <cfRule type="cellIs" dxfId="2166" priority="2329" operator="between">
      <formula>121</formula>
      <formula>129</formula>
    </cfRule>
    <cfRule type="cellIs" dxfId="2165" priority="2330" operator="equal">
      <formula>527</formula>
    </cfRule>
    <cfRule type="cellIs" dxfId="2164" priority="2331" operator="equal">
      <formula>5212</formula>
    </cfRule>
    <cfRule type="cellIs" dxfId="2163" priority="2332" operator="equal">
      <formula>526</formula>
    </cfRule>
    <cfRule type="cellIs" dxfId="2162" priority="2333" operator="equal">
      <formula>8210</formula>
    </cfRule>
    <cfRule type="cellIs" dxfId="2161" priority="2334" operator="equal">
      <formula>7210</formula>
    </cfRule>
    <cfRule type="cellIs" dxfId="2160" priority="2335" operator="equal">
      <formula>4910</formula>
    </cfRule>
    <cfRule type="cellIs" dxfId="2159" priority="2336" operator="equal">
      <formula>6210</formula>
    </cfRule>
    <cfRule type="cellIs" dxfId="2158" priority="2337" operator="equal">
      <formula>5410</formula>
    </cfRule>
    <cfRule type="cellIs" dxfId="2157" priority="2338" operator="equal">
      <formula>3210</formula>
    </cfRule>
    <cfRule type="cellIs" dxfId="2156" priority="2339" operator="equal">
      <formula>111</formula>
    </cfRule>
  </conditionalFormatting>
  <conditionalFormatting sqref="F402:F406">
    <cfRule type="cellIs" dxfId="2155" priority="2318" operator="between">
      <formula>121</formula>
      <formula>129</formula>
    </cfRule>
    <cfRule type="cellIs" dxfId="2154" priority="2319" operator="equal">
      <formula>527</formula>
    </cfRule>
    <cfRule type="cellIs" dxfId="2153" priority="2320" operator="equal">
      <formula>5212</formula>
    </cfRule>
    <cfRule type="cellIs" dxfId="2152" priority="2321" operator="equal">
      <formula>526</formula>
    </cfRule>
    <cfRule type="cellIs" dxfId="2151" priority="2322" operator="equal">
      <formula>8210</formula>
    </cfRule>
    <cfRule type="cellIs" dxfId="2150" priority="2323" operator="equal">
      <formula>7210</formula>
    </cfRule>
    <cfRule type="cellIs" dxfId="2149" priority="2324" operator="equal">
      <formula>4910</formula>
    </cfRule>
    <cfRule type="cellIs" dxfId="2148" priority="2325" operator="equal">
      <formula>6210</formula>
    </cfRule>
    <cfRule type="cellIs" dxfId="2147" priority="2326" operator="equal">
      <formula>5410</formula>
    </cfRule>
    <cfRule type="cellIs" dxfId="2146" priority="2327" operator="equal">
      <formula>3210</formula>
    </cfRule>
    <cfRule type="cellIs" dxfId="2145" priority="2328" operator="equal">
      <formula>111</formula>
    </cfRule>
  </conditionalFormatting>
  <conditionalFormatting sqref="F447:F448">
    <cfRule type="cellIs" dxfId="2144" priority="2307" operator="between">
      <formula>121</formula>
      <formula>129</formula>
    </cfRule>
    <cfRule type="cellIs" dxfId="2143" priority="2308" operator="equal">
      <formula>527</formula>
    </cfRule>
    <cfRule type="cellIs" dxfId="2142" priority="2309" operator="equal">
      <formula>5212</formula>
    </cfRule>
    <cfRule type="cellIs" dxfId="2141" priority="2310" operator="equal">
      <formula>526</formula>
    </cfRule>
    <cfRule type="cellIs" dxfId="2140" priority="2311" operator="equal">
      <formula>8210</formula>
    </cfRule>
    <cfRule type="cellIs" dxfId="2139" priority="2312" operator="equal">
      <formula>7210</formula>
    </cfRule>
    <cfRule type="cellIs" dxfId="2138" priority="2313" operator="equal">
      <formula>4910</formula>
    </cfRule>
    <cfRule type="cellIs" dxfId="2137" priority="2314" operator="equal">
      <formula>6210</formula>
    </cfRule>
    <cfRule type="cellIs" dxfId="2136" priority="2315" operator="equal">
      <formula>5410</formula>
    </cfRule>
    <cfRule type="cellIs" dxfId="2135" priority="2316" operator="equal">
      <formula>3210</formula>
    </cfRule>
    <cfRule type="cellIs" dxfId="2134" priority="2317" operator="equal">
      <formula>111</formula>
    </cfRule>
  </conditionalFormatting>
  <conditionalFormatting sqref="F449:F453">
    <cfRule type="cellIs" dxfId="2133" priority="2296" operator="between">
      <formula>121</formula>
      <formula>129</formula>
    </cfRule>
    <cfRule type="cellIs" dxfId="2132" priority="2297" operator="equal">
      <formula>527</formula>
    </cfRule>
    <cfRule type="cellIs" dxfId="2131" priority="2298" operator="equal">
      <formula>5212</formula>
    </cfRule>
    <cfRule type="cellIs" dxfId="2130" priority="2299" operator="equal">
      <formula>526</formula>
    </cfRule>
    <cfRule type="cellIs" dxfId="2129" priority="2300" operator="equal">
      <formula>8210</formula>
    </cfRule>
    <cfRule type="cellIs" dxfId="2128" priority="2301" operator="equal">
      <formula>7210</formula>
    </cfRule>
    <cfRule type="cellIs" dxfId="2127" priority="2302" operator="equal">
      <formula>4910</formula>
    </cfRule>
    <cfRule type="cellIs" dxfId="2126" priority="2303" operator="equal">
      <formula>6210</formula>
    </cfRule>
    <cfRule type="cellIs" dxfId="2125" priority="2304" operator="equal">
      <formula>5410</formula>
    </cfRule>
    <cfRule type="cellIs" dxfId="2124" priority="2305" operator="equal">
      <formula>3210</formula>
    </cfRule>
    <cfRule type="cellIs" dxfId="2123" priority="2306" operator="equal">
      <formula>111</formula>
    </cfRule>
  </conditionalFormatting>
  <conditionalFormatting sqref="F562:F563">
    <cfRule type="cellIs" dxfId="2122" priority="2285" operator="between">
      <formula>121</formula>
      <formula>129</formula>
    </cfRule>
    <cfRule type="cellIs" dxfId="2121" priority="2286" operator="equal">
      <formula>527</formula>
    </cfRule>
    <cfRule type="cellIs" dxfId="2120" priority="2287" operator="equal">
      <formula>5212</formula>
    </cfRule>
    <cfRule type="cellIs" dxfId="2119" priority="2288" operator="equal">
      <formula>526</formula>
    </cfRule>
    <cfRule type="cellIs" dxfId="2118" priority="2289" operator="equal">
      <formula>8210</formula>
    </cfRule>
    <cfRule type="cellIs" dxfId="2117" priority="2290" operator="equal">
      <formula>7210</formula>
    </cfRule>
    <cfRule type="cellIs" dxfId="2116" priority="2291" operator="equal">
      <formula>4910</formula>
    </cfRule>
    <cfRule type="cellIs" dxfId="2115" priority="2292" operator="equal">
      <formula>6210</formula>
    </cfRule>
    <cfRule type="cellIs" dxfId="2114" priority="2293" operator="equal">
      <formula>5410</formula>
    </cfRule>
    <cfRule type="cellIs" dxfId="2113" priority="2294" operator="equal">
      <formula>3210</formula>
    </cfRule>
    <cfRule type="cellIs" dxfId="2112" priority="2295" operator="equal">
      <formula>111</formula>
    </cfRule>
  </conditionalFormatting>
  <conditionalFormatting sqref="F564:F568">
    <cfRule type="cellIs" dxfId="2111" priority="2274" operator="between">
      <formula>121</formula>
      <formula>129</formula>
    </cfRule>
    <cfRule type="cellIs" dxfId="2110" priority="2275" operator="equal">
      <formula>527</formula>
    </cfRule>
    <cfRule type="cellIs" dxfId="2109" priority="2276" operator="equal">
      <formula>5212</formula>
    </cfRule>
    <cfRule type="cellIs" dxfId="2108" priority="2277" operator="equal">
      <formula>526</formula>
    </cfRule>
    <cfRule type="cellIs" dxfId="2107" priority="2278" operator="equal">
      <formula>8210</formula>
    </cfRule>
    <cfRule type="cellIs" dxfId="2106" priority="2279" operator="equal">
      <formula>7210</formula>
    </cfRule>
    <cfRule type="cellIs" dxfId="2105" priority="2280" operator="equal">
      <formula>4910</formula>
    </cfRule>
    <cfRule type="cellIs" dxfId="2104" priority="2281" operator="equal">
      <formula>6210</formula>
    </cfRule>
    <cfRule type="cellIs" dxfId="2103" priority="2282" operator="equal">
      <formula>5410</formula>
    </cfRule>
    <cfRule type="cellIs" dxfId="2102" priority="2283" operator="equal">
      <formula>3210</formula>
    </cfRule>
    <cfRule type="cellIs" dxfId="2101" priority="2284" operator="equal">
      <formula>111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2100" priority="2273" operator="equal">
      <formula>0</formula>
    </cfRule>
  </conditionalFormatting>
  <conditionalFormatting sqref="L1280:L128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77 L1285 L1034 L1068 L1079 L1200 L1186 L1040 L1042:L1043 L1050 L1053 L1093:L1094 L1109 L1111 L1113:L1114 L1214 L1216:L1217 L1283">
    <cfRule type="cellIs" dxfId="2099" priority="2272" operator="equal">
      <formula>0</formula>
    </cfRule>
  </conditionalFormatting>
  <conditionalFormatting sqref="L35 L41 L1279">
    <cfRule type="cellIs" dxfId="2098" priority="2271" operator="equal">
      <formula>0</formula>
    </cfRule>
  </conditionalFormatting>
  <conditionalFormatting sqref="L20 L30 L24 L18 L22">
    <cfRule type="cellIs" dxfId="2097" priority="2270" operator="equal">
      <formula>0</formula>
    </cfRule>
  </conditionalFormatting>
  <conditionalFormatting sqref="L17">
    <cfRule type="cellIs" dxfId="2096" priority="2269" operator="equal">
      <formula>0</formula>
    </cfRule>
  </conditionalFormatting>
  <conditionalFormatting sqref="L117">
    <cfRule type="cellIs" dxfId="2095" priority="2268" operator="equal">
      <formula>0</formula>
    </cfRule>
  </conditionalFormatting>
  <conditionalFormatting sqref="L190">
    <cfRule type="cellIs" dxfId="2094" priority="2267" operator="equal">
      <formula>0</formula>
    </cfRule>
  </conditionalFormatting>
  <conditionalFormatting sqref="L99">
    <cfRule type="cellIs" dxfId="2093" priority="2266" operator="equal">
      <formula>0</formula>
    </cfRule>
  </conditionalFormatting>
  <conditionalFormatting sqref="L1265 L1237">
    <cfRule type="cellIs" dxfId="2092" priority="2265" operator="equal">
      <formula>0</formula>
    </cfRule>
  </conditionalFormatting>
  <conditionalFormatting sqref="L1240:L1241">
    <cfRule type="cellIs" dxfId="2091" priority="2264" operator="equal">
      <formula>0</formula>
    </cfRule>
  </conditionalFormatting>
  <conditionalFormatting sqref="L1243">
    <cfRule type="cellIs" dxfId="2090" priority="2263" operator="equal">
      <formula>0</formula>
    </cfRule>
  </conditionalFormatting>
  <conditionalFormatting sqref="L1245">
    <cfRule type="cellIs" dxfId="2089" priority="2262" operator="equal">
      <formula>0</formula>
    </cfRule>
  </conditionalFormatting>
  <conditionalFormatting sqref="L1239">
    <cfRule type="cellIs" dxfId="2088" priority="2261" operator="equal">
      <formula>0</formula>
    </cfRule>
  </conditionalFormatting>
  <conditionalFormatting sqref="L23">
    <cfRule type="cellIs" dxfId="2087" priority="2260" operator="equal">
      <formula>0</formula>
    </cfRule>
  </conditionalFormatting>
  <conditionalFormatting sqref="L1124">
    <cfRule type="cellIs" dxfId="2086" priority="2253" operator="equal">
      <formula>0</formula>
    </cfRule>
  </conditionalFormatting>
  <conditionalFormatting sqref="L19">
    <cfRule type="cellIs" dxfId="2085" priority="2246" operator="equal">
      <formula>0</formula>
    </cfRule>
  </conditionalFormatting>
  <conditionalFormatting sqref="L32">
    <cfRule type="cellIs" dxfId="2084" priority="2245" operator="equal">
      <formula>0</formula>
    </cfRule>
  </conditionalFormatting>
  <conditionalFormatting sqref="L40">
    <cfRule type="cellIs" dxfId="2083" priority="2244" operator="equal">
      <formula>0</formula>
    </cfRule>
  </conditionalFormatting>
  <conditionalFormatting sqref="L81">
    <cfRule type="cellIs" dxfId="2082" priority="2243" operator="equal">
      <formula>0</formula>
    </cfRule>
  </conditionalFormatting>
  <conditionalFormatting sqref="L101">
    <cfRule type="cellIs" dxfId="2081" priority="2242" operator="equal">
      <formula>0</formula>
    </cfRule>
  </conditionalFormatting>
  <conditionalFormatting sqref="L114">
    <cfRule type="cellIs" dxfId="2080" priority="2241" operator="equal">
      <formula>0</formula>
    </cfRule>
  </conditionalFormatting>
  <conditionalFormatting sqref="L122">
    <cfRule type="cellIs" dxfId="2079" priority="2240" operator="equal">
      <formula>0</formula>
    </cfRule>
  </conditionalFormatting>
  <conditionalFormatting sqref="L163">
    <cfRule type="cellIs" dxfId="2078" priority="2239" operator="equal">
      <formula>0</formula>
    </cfRule>
  </conditionalFormatting>
  <conditionalFormatting sqref="L182">
    <cfRule type="cellIs" dxfId="2077" priority="2238" operator="equal">
      <formula>0</formula>
    </cfRule>
  </conditionalFormatting>
  <conditionalFormatting sqref="L572:L576">
    <cfRule type="cellIs" dxfId="2076" priority="2237" operator="equal">
      <formula>0</formula>
    </cfRule>
  </conditionalFormatting>
  <conditionalFormatting sqref="L1035">
    <cfRule type="cellIs" dxfId="2075" priority="2236" operator="equal">
      <formula>0</formula>
    </cfRule>
  </conditionalFormatting>
  <conditionalFormatting sqref="L1055">
    <cfRule type="cellIs" dxfId="2074" priority="2235" operator="equal">
      <formula>0</formula>
    </cfRule>
  </conditionalFormatting>
  <conditionalFormatting sqref="L1069">
    <cfRule type="cellIs" dxfId="2073" priority="2234" operator="equal">
      <formula>0</formula>
    </cfRule>
  </conditionalFormatting>
  <conditionalFormatting sqref="L1088">
    <cfRule type="cellIs" dxfId="2072" priority="2233" operator="equal">
      <formula>0</formula>
    </cfRule>
  </conditionalFormatting>
  <conditionalFormatting sqref="L1095">
    <cfRule type="cellIs" dxfId="2071" priority="2232" operator="equal">
      <formula>0</formula>
    </cfRule>
  </conditionalFormatting>
  <conditionalFormatting sqref="L1150">
    <cfRule type="cellIs" dxfId="2070" priority="2231" operator="equal">
      <formula>0</formula>
    </cfRule>
  </conditionalFormatting>
  <conditionalFormatting sqref="L1187">
    <cfRule type="cellIs" dxfId="2069" priority="2230" operator="equal">
      <formula>0</formula>
    </cfRule>
  </conditionalFormatting>
  <conditionalFormatting sqref="L1201">
    <cfRule type="cellIs" dxfId="2068" priority="2229" operator="equal">
      <formula>0</formula>
    </cfRule>
  </conditionalFormatting>
  <conditionalFormatting sqref="L1218">
    <cfRule type="cellIs" dxfId="2067" priority="2228" operator="equal">
      <formula>0</formula>
    </cfRule>
  </conditionalFormatting>
  <conditionalFormatting sqref="L1278">
    <cfRule type="cellIs" dxfId="2066" priority="2226" operator="equal">
      <formula>0</formula>
    </cfRule>
  </conditionalFormatting>
  <conditionalFormatting sqref="L486">
    <cfRule type="cellIs" dxfId="2065" priority="2225" operator="equal">
      <formula>0</formula>
    </cfRule>
  </conditionalFormatting>
  <conditionalFormatting sqref="L198:L203">
    <cfRule type="cellIs" dxfId="2064" priority="2224" operator="equal">
      <formula>0</formula>
    </cfRule>
  </conditionalFormatting>
  <conditionalFormatting sqref="L569">
    <cfRule type="cellIs" dxfId="2063" priority="2223" operator="equal">
      <formula>0</formula>
    </cfRule>
  </conditionalFormatting>
  <conditionalFormatting sqref="L542 L476:L478 L468:L469 L454:L455 L413:L414 L370 L363 L308 L271 L245:L246 L225 L206">
    <cfRule type="cellIs" dxfId="2062" priority="2221" operator="equal">
      <formula>0</formula>
    </cfRule>
  </conditionalFormatting>
  <conditionalFormatting sqref="L499">
    <cfRule type="cellIs" dxfId="2061" priority="2220" operator="equal">
      <formula>0</formula>
    </cfRule>
  </conditionalFormatting>
  <conditionalFormatting sqref="L549">
    <cfRule type="cellIs" dxfId="2060" priority="2219" operator="equal">
      <formula>0</formula>
    </cfRule>
  </conditionalFormatting>
  <conditionalFormatting sqref="L205">
    <cfRule type="cellIs" dxfId="2059" priority="2218" operator="equal">
      <formula>0</formula>
    </cfRule>
  </conditionalFormatting>
  <conditionalFormatting sqref="L197">
    <cfRule type="cellIs" dxfId="2058" priority="2205" operator="equal">
      <formula>0</formula>
    </cfRule>
  </conditionalFormatting>
  <conditionalFormatting sqref="L578:L579">
    <cfRule type="cellIs" dxfId="2057" priority="2204" operator="equal">
      <formula>0</formula>
    </cfRule>
  </conditionalFormatting>
  <conditionalFormatting sqref="L1016">
    <cfRule type="cellIs" dxfId="2056" priority="2203" operator="equal">
      <formula>0</formula>
    </cfRule>
  </conditionalFormatting>
  <conditionalFormatting sqref="L577">
    <cfRule type="cellIs" dxfId="2055" priority="2202" operator="equal">
      <formula>0</formula>
    </cfRule>
  </conditionalFormatting>
  <conditionalFormatting sqref="L611 L624:L625 L650 L987 L994 L604:M604">
    <cfRule type="cellIs" dxfId="2054" priority="2201" operator="equal">
      <formula>0</formula>
    </cfRule>
  </conditionalFormatting>
  <conditionalFormatting sqref="L687 L742">
    <cfRule type="cellIs" dxfId="2053" priority="2200" operator="equal">
      <formula>0</formula>
    </cfRule>
  </conditionalFormatting>
  <conditionalFormatting sqref="L893 L879 L907:L908 L749 L792:L793 L1009 L834 L930 L980 L1025">
    <cfRule type="cellIs" dxfId="2052" priority="2199" operator="equal">
      <formula>0</formula>
    </cfRule>
  </conditionalFormatting>
  <conditionalFormatting sqref="L916:L917 L1017 L800 L880 L909">
    <cfRule type="cellIs" dxfId="2051" priority="2198" operator="equal">
      <formula>0</formula>
    </cfRule>
  </conditionalFormatting>
  <conditionalFormatting sqref="L825">
    <cfRule type="cellIs" dxfId="2050" priority="2197" operator="equal">
      <formula>0</formula>
    </cfRule>
  </conditionalFormatting>
  <conditionalFormatting sqref="L826">
    <cfRule type="cellIs" dxfId="2049" priority="2196" operator="equal">
      <formula>0</formula>
    </cfRule>
  </conditionalFormatting>
  <conditionalFormatting sqref="L833">
    <cfRule type="cellIs" dxfId="2048" priority="2194" operator="equal">
      <formula>0</formula>
    </cfRule>
  </conditionalFormatting>
  <conditionalFormatting sqref="L1001">
    <cfRule type="cellIs" dxfId="2047" priority="2192" operator="equal">
      <formula>0</formula>
    </cfRule>
  </conditionalFormatting>
  <conditionalFormatting sqref="L894">
    <cfRule type="cellIs" dxfId="2046" priority="2191" operator="equal">
      <formula>0</formula>
    </cfRule>
  </conditionalFormatting>
  <conditionalFormatting sqref="L847">
    <cfRule type="cellIs" dxfId="2045" priority="2195" operator="equal">
      <formula>0</formula>
    </cfRule>
  </conditionalFormatting>
  <conditionalFormatting sqref="L1002">
    <cfRule type="cellIs" dxfId="2044" priority="2193" operator="equal">
      <formula>0</formula>
    </cfRule>
  </conditionalFormatting>
  <conditionalFormatting sqref="L860">
    <cfRule type="cellIs" dxfId="2043" priority="2190" operator="equal">
      <formula>0</formula>
    </cfRule>
  </conditionalFormatting>
  <conditionalFormatting sqref="L1018">
    <cfRule type="cellIs" dxfId="2042" priority="2189" operator="equal">
      <formula>0</formula>
    </cfRule>
  </conditionalFormatting>
  <conditionalFormatting sqref="L973">
    <cfRule type="cellIs" dxfId="2041" priority="2188" operator="equal">
      <formula>0</formula>
    </cfRule>
  </conditionalFormatting>
  <conditionalFormatting sqref="L1196:L1197">
    <cfRule type="cellIs" dxfId="2040" priority="2158" operator="equal">
      <formula>0</formula>
    </cfRule>
  </conditionalFormatting>
  <conditionalFormatting sqref="L1193">
    <cfRule type="cellIs" dxfId="2039" priority="2160" operator="equal">
      <formula>0</formula>
    </cfRule>
  </conditionalFormatting>
  <conditionalFormatting sqref="L1195">
    <cfRule type="cellIs" dxfId="2038" priority="2159" operator="equal">
      <formula>0</formula>
    </cfRule>
  </conditionalFormatting>
  <conditionalFormatting sqref="L1194">
    <cfRule type="cellIs" dxfId="2037" priority="2157" operator="equal">
      <formula>0</formula>
    </cfRule>
  </conditionalFormatting>
  <conditionalFormatting sqref="L1250">
    <cfRule type="cellIs" dxfId="2036" priority="2156" operator="equal">
      <formula>0</formula>
    </cfRule>
  </conditionalFormatting>
  <conditionalFormatting sqref="L1253">
    <cfRule type="cellIs" dxfId="2035" priority="2155" operator="equal">
      <formula>0</formula>
    </cfRule>
  </conditionalFormatting>
  <conditionalFormatting sqref="L1247">
    <cfRule type="cellIs" dxfId="2034" priority="2153" operator="equal">
      <formula>0</formula>
    </cfRule>
  </conditionalFormatting>
  <conditionalFormatting sqref="L1248">
    <cfRule type="cellIs" dxfId="2033" priority="2152" operator="equal">
      <formula>0</formula>
    </cfRule>
  </conditionalFormatting>
  <conditionalFormatting sqref="L76">
    <cfRule type="cellIs" dxfId="2032" priority="2149" operator="equal">
      <formula>0</formula>
    </cfRule>
  </conditionalFormatting>
  <conditionalFormatting sqref="L77">
    <cfRule type="cellIs" dxfId="2031" priority="2148" operator="equal">
      <formula>0</formula>
    </cfRule>
  </conditionalFormatting>
  <conditionalFormatting sqref="L440">
    <cfRule type="cellIs" dxfId="2030" priority="2144" operator="equal">
      <formula>0</formula>
    </cfRule>
  </conditionalFormatting>
  <conditionalFormatting sqref="L158">
    <cfRule type="cellIs" dxfId="2029" priority="2147" operator="equal">
      <formula>0</formula>
    </cfRule>
  </conditionalFormatting>
  <conditionalFormatting sqref="L159">
    <cfRule type="cellIs" dxfId="2028" priority="2146" operator="equal">
      <formula>0</formula>
    </cfRule>
  </conditionalFormatting>
  <conditionalFormatting sqref="L123">
    <cfRule type="cellIs" dxfId="2027" priority="2145" operator="equal">
      <formula>0</formula>
    </cfRule>
  </conditionalFormatting>
  <conditionalFormatting sqref="L1167">
    <cfRule type="cellIs" dxfId="2026" priority="2137" operator="equal">
      <formula>0</formula>
    </cfRule>
  </conditionalFormatting>
  <conditionalFormatting sqref="L204">
    <cfRule type="cellIs" dxfId="2025" priority="2141" operator="equal">
      <formula>0</formula>
    </cfRule>
  </conditionalFormatting>
  <conditionalFormatting sqref="L1168:L1170 L1185 L1182:L1183 L1177 L1174 L1172 L1166">
    <cfRule type="cellIs" dxfId="2024" priority="2139" operator="equal">
      <formula>0</formula>
    </cfRule>
  </conditionalFormatting>
  <conditionalFormatting sqref="L1070">
    <cfRule type="cellIs" dxfId="2023" priority="2136" operator="equal">
      <formula>0</formula>
    </cfRule>
  </conditionalFormatting>
  <conditionalFormatting sqref="L1064:L1065">
    <cfRule type="cellIs" dxfId="2022" priority="2133" operator="equal">
      <formula>0</formula>
    </cfRule>
  </conditionalFormatting>
  <conditionalFormatting sqref="L1056">
    <cfRule type="cellIs" dxfId="2021" priority="2132" operator="equal">
      <formula>0</formula>
    </cfRule>
  </conditionalFormatting>
  <conditionalFormatting sqref="L1176">
    <cfRule type="cellIs" dxfId="2020" priority="2131" operator="equal">
      <formula>0</formula>
    </cfRule>
  </conditionalFormatting>
  <conditionalFormatting sqref="L439">
    <cfRule type="cellIs" dxfId="2019" priority="2130" operator="equal">
      <formula>0</formula>
    </cfRule>
  </conditionalFormatting>
  <conditionalFormatting sqref="L1180">
    <cfRule type="cellIs" dxfId="2018" priority="2125" operator="equal">
      <formula>0</formula>
    </cfRule>
  </conditionalFormatting>
  <conditionalFormatting sqref="L447">
    <cfRule type="cellIs" dxfId="2017" priority="2128" operator="equal">
      <formula>0</formula>
    </cfRule>
  </conditionalFormatting>
  <conditionalFormatting sqref="L1276 L1266">
    <cfRule type="cellIs" dxfId="2016" priority="2123" operator="equal">
      <formula>0</formula>
    </cfRule>
  </conditionalFormatting>
  <conditionalFormatting sqref="L1269:L1270">
    <cfRule type="cellIs" dxfId="2015" priority="2122" operator="equal">
      <formula>0</formula>
    </cfRule>
  </conditionalFormatting>
  <conditionalFormatting sqref="L1272">
    <cfRule type="cellIs" dxfId="2014" priority="2121" operator="equal">
      <formula>0</formula>
    </cfRule>
  </conditionalFormatting>
  <conditionalFormatting sqref="L1274">
    <cfRule type="cellIs" dxfId="2013" priority="2120" operator="equal">
      <formula>0</formula>
    </cfRule>
  </conditionalFormatting>
  <conditionalFormatting sqref="L1267">
    <cfRule type="cellIs" dxfId="2012" priority="2118" operator="equal">
      <formula>0</formula>
    </cfRule>
  </conditionalFormatting>
  <conditionalFormatting sqref="L1268">
    <cfRule type="cellIs" dxfId="2011" priority="2117" operator="equal">
      <formula>0</formula>
    </cfRule>
  </conditionalFormatting>
  <conditionalFormatting sqref="L562">
    <cfRule type="cellIs" dxfId="2010" priority="2115" operator="equal">
      <formula>0</formula>
    </cfRule>
  </conditionalFormatting>
  <conditionalFormatting sqref="L485">
    <cfRule type="cellIs" dxfId="2009" priority="2113" operator="equal">
      <formula>0</formula>
    </cfRule>
  </conditionalFormatting>
  <conditionalFormatting sqref="N569:N576">
    <cfRule type="cellIs" dxfId="2008" priority="2102" operator="between">
      <formula>121</formula>
      <formula>129</formula>
    </cfRule>
    <cfRule type="cellIs" dxfId="2007" priority="2103" operator="equal">
      <formula>527</formula>
    </cfRule>
    <cfRule type="cellIs" dxfId="2006" priority="2104" operator="equal">
      <formula>5212</formula>
    </cfRule>
    <cfRule type="cellIs" dxfId="2005" priority="2105" operator="equal">
      <formula>526</formula>
    </cfRule>
    <cfRule type="cellIs" dxfId="2004" priority="2106" operator="equal">
      <formula>8210</formula>
    </cfRule>
    <cfRule type="cellIs" dxfId="2003" priority="2107" operator="equal">
      <formula>7210</formula>
    </cfRule>
    <cfRule type="cellIs" dxfId="2002" priority="2108" operator="equal">
      <formula>4910</formula>
    </cfRule>
    <cfRule type="cellIs" dxfId="2001" priority="2109" operator="equal">
      <formula>6210</formula>
    </cfRule>
    <cfRule type="cellIs" dxfId="2000" priority="2110" operator="equal">
      <formula>5410</formula>
    </cfRule>
    <cfRule type="cellIs" dxfId="1999" priority="2111" operator="equal">
      <formula>3210</formula>
    </cfRule>
    <cfRule type="cellIs" dxfId="1998" priority="2112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1997" priority="2091" operator="between">
      <formula>121</formula>
      <formula>129</formula>
    </cfRule>
    <cfRule type="cellIs" dxfId="1996" priority="2092" operator="equal">
      <formula>527</formula>
    </cfRule>
    <cfRule type="cellIs" dxfId="1995" priority="2093" operator="equal">
      <formula>5212</formula>
    </cfRule>
    <cfRule type="cellIs" dxfId="1994" priority="2094" operator="equal">
      <formula>526</formula>
    </cfRule>
    <cfRule type="cellIs" dxfId="1993" priority="2095" operator="equal">
      <formula>8210</formula>
    </cfRule>
    <cfRule type="cellIs" dxfId="1992" priority="2096" operator="equal">
      <formula>7210</formula>
    </cfRule>
    <cfRule type="cellIs" dxfId="1991" priority="2097" operator="equal">
      <formula>4910</formula>
    </cfRule>
    <cfRule type="cellIs" dxfId="1990" priority="2098" operator="equal">
      <formula>6210</formula>
    </cfRule>
    <cfRule type="cellIs" dxfId="1989" priority="2099" operator="equal">
      <formula>5410</formula>
    </cfRule>
    <cfRule type="cellIs" dxfId="1988" priority="2100" operator="equal">
      <formula>3210</formula>
    </cfRule>
    <cfRule type="cellIs" dxfId="1987" priority="2101" operator="equal">
      <formula>111</formula>
    </cfRule>
  </conditionalFormatting>
  <conditionalFormatting sqref="N208:N212">
    <cfRule type="cellIs" dxfId="1986" priority="2080" operator="between">
      <formula>121</formula>
      <formula>129</formula>
    </cfRule>
    <cfRule type="cellIs" dxfId="1985" priority="2081" operator="equal">
      <formula>527</formula>
    </cfRule>
    <cfRule type="cellIs" dxfId="1984" priority="2082" operator="equal">
      <formula>5212</formula>
    </cfRule>
    <cfRule type="cellIs" dxfId="1983" priority="2083" operator="equal">
      <formula>526</formula>
    </cfRule>
    <cfRule type="cellIs" dxfId="1982" priority="2084" operator="equal">
      <formula>8210</formula>
    </cfRule>
    <cfRule type="cellIs" dxfId="1981" priority="2085" operator="equal">
      <formula>7210</formula>
    </cfRule>
    <cfRule type="cellIs" dxfId="1980" priority="2086" operator="equal">
      <formula>4910</formula>
    </cfRule>
    <cfRule type="cellIs" dxfId="1979" priority="2087" operator="equal">
      <formula>6210</formula>
    </cfRule>
    <cfRule type="cellIs" dxfId="1978" priority="2088" operator="equal">
      <formula>5410</formula>
    </cfRule>
    <cfRule type="cellIs" dxfId="1977" priority="2089" operator="equal">
      <formula>3210</formula>
    </cfRule>
    <cfRule type="cellIs" dxfId="1976" priority="2090" operator="equal">
      <formula>111</formula>
    </cfRule>
  </conditionalFormatting>
  <conditionalFormatting sqref="N214:N218">
    <cfRule type="cellIs" dxfId="1975" priority="2069" operator="between">
      <formula>121</formula>
      <formula>129</formula>
    </cfRule>
    <cfRule type="cellIs" dxfId="1974" priority="2070" operator="equal">
      <formula>527</formula>
    </cfRule>
    <cfRule type="cellIs" dxfId="1973" priority="2071" operator="equal">
      <formula>5212</formula>
    </cfRule>
    <cfRule type="cellIs" dxfId="1972" priority="2072" operator="equal">
      <formula>526</formula>
    </cfRule>
    <cfRule type="cellIs" dxfId="1971" priority="2073" operator="equal">
      <formula>8210</formula>
    </cfRule>
    <cfRule type="cellIs" dxfId="1970" priority="2074" operator="equal">
      <formula>7210</formula>
    </cfRule>
    <cfRule type="cellIs" dxfId="1969" priority="2075" operator="equal">
      <formula>4910</formula>
    </cfRule>
    <cfRule type="cellIs" dxfId="1968" priority="2076" operator="equal">
      <formula>6210</formula>
    </cfRule>
    <cfRule type="cellIs" dxfId="1967" priority="2077" operator="equal">
      <formula>5410</formula>
    </cfRule>
    <cfRule type="cellIs" dxfId="1966" priority="2078" operator="equal">
      <formula>3210</formula>
    </cfRule>
    <cfRule type="cellIs" dxfId="1965" priority="2079" operator="equal">
      <formula>111</formula>
    </cfRule>
  </conditionalFormatting>
  <conditionalFormatting sqref="N220:N224">
    <cfRule type="cellIs" dxfId="1964" priority="2058" operator="between">
      <formula>121</formula>
      <formula>129</formula>
    </cfRule>
    <cfRule type="cellIs" dxfId="1963" priority="2059" operator="equal">
      <formula>527</formula>
    </cfRule>
    <cfRule type="cellIs" dxfId="1962" priority="2060" operator="equal">
      <formula>5212</formula>
    </cfRule>
    <cfRule type="cellIs" dxfId="1961" priority="2061" operator="equal">
      <formula>526</formula>
    </cfRule>
    <cfRule type="cellIs" dxfId="1960" priority="2062" operator="equal">
      <formula>8210</formula>
    </cfRule>
    <cfRule type="cellIs" dxfId="1959" priority="2063" operator="equal">
      <formula>7210</formula>
    </cfRule>
    <cfRule type="cellIs" dxfId="1958" priority="2064" operator="equal">
      <formula>4910</formula>
    </cfRule>
    <cfRule type="cellIs" dxfId="1957" priority="2065" operator="equal">
      <formula>6210</formula>
    </cfRule>
    <cfRule type="cellIs" dxfId="1956" priority="2066" operator="equal">
      <formula>5410</formula>
    </cfRule>
    <cfRule type="cellIs" dxfId="1955" priority="2067" operator="equal">
      <formula>3210</formula>
    </cfRule>
    <cfRule type="cellIs" dxfId="1954" priority="2068" operator="equal">
      <formula>111</formula>
    </cfRule>
  </conditionalFormatting>
  <conditionalFormatting sqref="N227:N231">
    <cfRule type="cellIs" dxfId="1953" priority="2047" operator="between">
      <formula>121</formula>
      <formula>129</formula>
    </cfRule>
    <cfRule type="cellIs" dxfId="1952" priority="2048" operator="equal">
      <formula>527</formula>
    </cfRule>
    <cfRule type="cellIs" dxfId="1951" priority="2049" operator="equal">
      <formula>5212</formula>
    </cfRule>
    <cfRule type="cellIs" dxfId="1950" priority="2050" operator="equal">
      <formula>526</formula>
    </cfRule>
    <cfRule type="cellIs" dxfId="1949" priority="2051" operator="equal">
      <formula>8210</formula>
    </cfRule>
    <cfRule type="cellIs" dxfId="1948" priority="2052" operator="equal">
      <formula>7210</formula>
    </cfRule>
    <cfRule type="cellIs" dxfId="1947" priority="2053" operator="equal">
      <formula>4910</formula>
    </cfRule>
    <cfRule type="cellIs" dxfId="1946" priority="2054" operator="equal">
      <formula>6210</formula>
    </cfRule>
    <cfRule type="cellIs" dxfId="1945" priority="2055" operator="equal">
      <formula>5410</formula>
    </cfRule>
    <cfRule type="cellIs" dxfId="1944" priority="2056" operator="equal">
      <formula>3210</formula>
    </cfRule>
    <cfRule type="cellIs" dxfId="1943" priority="2057" operator="equal">
      <formula>111</formula>
    </cfRule>
  </conditionalFormatting>
  <conditionalFormatting sqref="N234:N238">
    <cfRule type="cellIs" dxfId="1942" priority="2036" operator="between">
      <formula>121</formula>
      <formula>129</formula>
    </cfRule>
    <cfRule type="cellIs" dxfId="1941" priority="2037" operator="equal">
      <formula>527</formula>
    </cfRule>
    <cfRule type="cellIs" dxfId="1940" priority="2038" operator="equal">
      <formula>5212</formula>
    </cfRule>
    <cfRule type="cellIs" dxfId="1939" priority="2039" operator="equal">
      <formula>526</formula>
    </cfRule>
    <cfRule type="cellIs" dxfId="1938" priority="2040" operator="equal">
      <formula>8210</formula>
    </cfRule>
    <cfRule type="cellIs" dxfId="1937" priority="2041" operator="equal">
      <formula>7210</formula>
    </cfRule>
    <cfRule type="cellIs" dxfId="1936" priority="2042" operator="equal">
      <formula>4910</formula>
    </cfRule>
    <cfRule type="cellIs" dxfId="1935" priority="2043" operator="equal">
      <formula>6210</formula>
    </cfRule>
    <cfRule type="cellIs" dxfId="1934" priority="2044" operator="equal">
      <formula>5410</formula>
    </cfRule>
    <cfRule type="cellIs" dxfId="1933" priority="2045" operator="equal">
      <formula>3210</formula>
    </cfRule>
    <cfRule type="cellIs" dxfId="1932" priority="2046" operator="equal">
      <formula>111</formula>
    </cfRule>
  </conditionalFormatting>
  <conditionalFormatting sqref="N240:N244">
    <cfRule type="cellIs" dxfId="1931" priority="2025" operator="between">
      <formula>121</formula>
      <formula>129</formula>
    </cfRule>
    <cfRule type="cellIs" dxfId="1930" priority="2026" operator="equal">
      <formula>527</formula>
    </cfRule>
    <cfRule type="cellIs" dxfId="1929" priority="2027" operator="equal">
      <formula>5212</formula>
    </cfRule>
    <cfRule type="cellIs" dxfId="1928" priority="2028" operator="equal">
      <formula>526</formula>
    </cfRule>
    <cfRule type="cellIs" dxfId="1927" priority="2029" operator="equal">
      <formula>8210</formula>
    </cfRule>
    <cfRule type="cellIs" dxfId="1926" priority="2030" operator="equal">
      <formula>7210</formula>
    </cfRule>
    <cfRule type="cellIs" dxfId="1925" priority="2031" operator="equal">
      <formula>4910</formula>
    </cfRule>
    <cfRule type="cellIs" dxfId="1924" priority="2032" operator="equal">
      <formula>6210</formula>
    </cfRule>
    <cfRule type="cellIs" dxfId="1923" priority="2033" operator="equal">
      <formula>5410</formula>
    </cfRule>
    <cfRule type="cellIs" dxfId="1922" priority="2034" operator="equal">
      <formula>3210</formula>
    </cfRule>
    <cfRule type="cellIs" dxfId="1921" priority="2035" operator="equal">
      <formula>111</formula>
    </cfRule>
  </conditionalFormatting>
  <conditionalFormatting sqref="N248:N252">
    <cfRule type="cellIs" dxfId="1920" priority="2014" operator="between">
      <formula>121</formula>
      <formula>129</formula>
    </cfRule>
    <cfRule type="cellIs" dxfId="1919" priority="2015" operator="equal">
      <formula>527</formula>
    </cfRule>
    <cfRule type="cellIs" dxfId="1918" priority="2016" operator="equal">
      <formula>5212</formula>
    </cfRule>
    <cfRule type="cellIs" dxfId="1917" priority="2017" operator="equal">
      <formula>526</formula>
    </cfRule>
    <cfRule type="cellIs" dxfId="1916" priority="2018" operator="equal">
      <formula>8210</formula>
    </cfRule>
    <cfRule type="cellIs" dxfId="1915" priority="2019" operator="equal">
      <formula>7210</formula>
    </cfRule>
    <cfRule type="cellIs" dxfId="1914" priority="2020" operator="equal">
      <formula>4910</formula>
    </cfRule>
    <cfRule type="cellIs" dxfId="1913" priority="2021" operator="equal">
      <formula>6210</formula>
    </cfRule>
    <cfRule type="cellIs" dxfId="1912" priority="2022" operator="equal">
      <formula>5410</formula>
    </cfRule>
    <cfRule type="cellIs" dxfId="1911" priority="2023" operator="equal">
      <formula>3210</formula>
    </cfRule>
    <cfRule type="cellIs" dxfId="1910" priority="2024" operator="equal">
      <formula>111</formula>
    </cfRule>
  </conditionalFormatting>
  <conditionalFormatting sqref="N254:N258">
    <cfRule type="cellIs" dxfId="1909" priority="2003" operator="between">
      <formula>121</formula>
      <formula>129</formula>
    </cfRule>
    <cfRule type="cellIs" dxfId="1908" priority="2004" operator="equal">
      <formula>527</formula>
    </cfRule>
    <cfRule type="cellIs" dxfId="1907" priority="2005" operator="equal">
      <formula>5212</formula>
    </cfRule>
    <cfRule type="cellIs" dxfId="1906" priority="2006" operator="equal">
      <formula>526</formula>
    </cfRule>
    <cfRule type="cellIs" dxfId="1905" priority="2007" operator="equal">
      <formula>8210</formula>
    </cfRule>
    <cfRule type="cellIs" dxfId="1904" priority="2008" operator="equal">
      <formula>7210</formula>
    </cfRule>
    <cfRule type="cellIs" dxfId="1903" priority="2009" operator="equal">
      <formula>4910</formula>
    </cfRule>
    <cfRule type="cellIs" dxfId="1902" priority="2010" operator="equal">
      <formula>6210</formula>
    </cfRule>
    <cfRule type="cellIs" dxfId="1901" priority="2011" operator="equal">
      <formula>5410</formula>
    </cfRule>
    <cfRule type="cellIs" dxfId="1900" priority="2012" operator="equal">
      <formula>3210</formula>
    </cfRule>
    <cfRule type="cellIs" dxfId="1899" priority="2013" operator="equal">
      <formula>111</formula>
    </cfRule>
  </conditionalFormatting>
  <conditionalFormatting sqref="N260:N264">
    <cfRule type="cellIs" dxfId="1898" priority="1992" operator="between">
      <formula>121</formula>
      <formula>129</formula>
    </cfRule>
    <cfRule type="cellIs" dxfId="1897" priority="1993" operator="equal">
      <formula>527</formula>
    </cfRule>
    <cfRule type="cellIs" dxfId="1896" priority="1994" operator="equal">
      <formula>5212</formula>
    </cfRule>
    <cfRule type="cellIs" dxfId="1895" priority="1995" operator="equal">
      <formula>526</formula>
    </cfRule>
    <cfRule type="cellIs" dxfId="1894" priority="1996" operator="equal">
      <formula>8210</formula>
    </cfRule>
    <cfRule type="cellIs" dxfId="1893" priority="1997" operator="equal">
      <formula>7210</formula>
    </cfRule>
    <cfRule type="cellIs" dxfId="1892" priority="1998" operator="equal">
      <formula>4910</formula>
    </cfRule>
    <cfRule type="cellIs" dxfId="1891" priority="1999" operator="equal">
      <formula>6210</formula>
    </cfRule>
    <cfRule type="cellIs" dxfId="1890" priority="2000" operator="equal">
      <formula>5410</formula>
    </cfRule>
    <cfRule type="cellIs" dxfId="1889" priority="2001" operator="equal">
      <formula>3210</formula>
    </cfRule>
    <cfRule type="cellIs" dxfId="1888" priority="2002" operator="equal">
      <formula>111</formula>
    </cfRule>
  </conditionalFormatting>
  <conditionalFormatting sqref="N266:N270">
    <cfRule type="cellIs" dxfId="1887" priority="1981" operator="between">
      <formula>121</formula>
      <formula>129</formula>
    </cfRule>
    <cfRule type="cellIs" dxfId="1886" priority="1982" operator="equal">
      <formula>527</formula>
    </cfRule>
    <cfRule type="cellIs" dxfId="1885" priority="1983" operator="equal">
      <formula>5212</formula>
    </cfRule>
    <cfRule type="cellIs" dxfId="1884" priority="1984" operator="equal">
      <formula>526</formula>
    </cfRule>
    <cfRule type="cellIs" dxfId="1883" priority="1985" operator="equal">
      <formula>8210</formula>
    </cfRule>
    <cfRule type="cellIs" dxfId="1882" priority="1986" operator="equal">
      <formula>7210</formula>
    </cfRule>
    <cfRule type="cellIs" dxfId="1881" priority="1987" operator="equal">
      <formula>4910</formula>
    </cfRule>
    <cfRule type="cellIs" dxfId="1880" priority="1988" operator="equal">
      <formula>6210</formula>
    </cfRule>
    <cfRule type="cellIs" dxfId="1879" priority="1989" operator="equal">
      <formula>5410</formula>
    </cfRule>
    <cfRule type="cellIs" dxfId="1878" priority="1990" operator="equal">
      <formula>3210</formula>
    </cfRule>
    <cfRule type="cellIs" dxfId="1877" priority="1991" operator="equal">
      <formula>111</formula>
    </cfRule>
  </conditionalFormatting>
  <conditionalFormatting sqref="N273:N277">
    <cfRule type="cellIs" dxfId="1876" priority="1970" operator="between">
      <formula>121</formula>
      <formula>129</formula>
    </cfRule>
    <cfRule type="cellIs" dxfId="1875" priority="1971" operator="equal">
      <formula>527</formula>
    </cfRule>
    <cfRule type="cellIs" dxfId="1874" priority="1972" operator="equal">
      <formula>5212</formula>
    </cfRule>
    <cfRule type="cellIs" dxfId="1873" priority="1973" operator="equal">
      <formula>526</formula>
    </cfRule>
    <cfRule type="cellIs" dxfId="1872" priority="1974" operator="equal">
      <formula>8210</formula>
    </cfRule>
    <cfRule type="cellIs" dxfId="1871" priority="1975" operator="equal">
      <formula>7210</formula>
    </cfRule>
    <cfRule type="cellIs" dxfId="1870" priority="1976" operator="equal">
      <formula>4910</formula>
    </cfRule>
    <cfRule type="cellIs" dxfId="1869" priority="1977" operator="equal">
      <formula>6210</formula>
    </cfRule>
    <cfRule type="cellIs" dxfId="1868" priority="1978" operator="equal">
      <formula>5410</formula>
    </cfRule>
    <cfRule type="cellIs" dxfId="1867" priority="1979" operator="equal">
      <formula>3210</formula>
    </cfRule>
    <cfRule type="cellIs" dxfId="1866" priority="1980" operator="equal">
      <formula>111</formula>
    </cfRule>
  </conditionalFormatting>
  <conditionalFormatting sqref="N279:N283">
    <cfRule type="cellIs" dxfId="1865" priority="1959" operator="between">
      <formula>121</formula>
      <formula>129</formula>
    </cfRule>
    <cfRule type="cellIs" dxfId="1864" priority="1960" operator="equal">
      <formula>527</formula>
    </cfRule>
    <cfRule type="cellIs" dxfId="1863" priority="1961" operator="equal">
      <formula>5212</formula>
    </cfRule>
    <cfRule type="cellIs" dxfId="1862" priority="1962" operator="equal">
      <formula>526</formula>
    </cfRule>
    <cfRule type="cellIs" dxfId="1861" priority="1963" operator="equal">
      <formula>8210</formula>
    </cfRule>
    <cfRule type="cellIs" dxfId="1860" priority="1964" operator="equal">
      <formula>7210</formula>
    </cfRule>
    <cfRule type="cellIs" dxfId="1859" priority="1965" operator="equal">
      <formula>4910</formula>
    </cfRule>
    <cfRule type="cellIs" dxfId="1858" priority="1966" operator="equal">
      <formula>6210</formula>
    </cfRule>
    <cfRule type="cellIs" dxfId="1857" priority="1967" operator="equal">
      <formula>5410</formula>
    </cfRule>
    <cfRule type="cellIs" dxfId="1856" priority="1968" operator="equal">
      <formula>3210</formula>
    </cfRule>
    <cfRule type="cellIs" dxfId="1855" priority="1969" operator="equal">
      <formula>111</formula>
    </cfRule>
  </conditionalFormatting>
  <conditionalFormatting sqref="N285:N289">
    <cfRule type="cellIs" dxfId="1854" priority="1948" operator="between">
      <formula>121</formula>
      <formula>129</formula>
    </cfRule>
    <cfRule type="cellIs" dxfId="1853" priority="1949" operator="equal">
      <formula>527</formula>
    </cfRule>
    <cfRule type="cellIs" dxfId="1852" priority="1950" operator="equal">
      <formula>5212</formula>
    </cfRule>
    <cfRule type="cellIs" dxfId="1851" priority="1951" operator="equal">
      <formula>526</formula>
    </cfRule>
    <cfRule type="cellIs" dxfId="1850" priority="1952" operator="equal">
      <formula>8210</formula>
    </cfRule>
    <cfRule type="cellIs" dxfId="1849" priority="1953" operator="equal">
      <formula>7210</formula>
    </cfRule>
    <cfRule type="cellIs" dxfId="1848" priority="1954" operator="equal">
      <formula>4910</formula>
    </cfRule>
    <cfRule type="cellIs" dxfId="1847" priority="1955" operator="equal">
      <formula>6210</formula>
    </cfRule>
    <cfRule type="cellIs" dxfId="1846" priority="1956" operator="equal">
      <formula>5410</formula>
    </cfRule>
    <cfRule type="cellIs" dxfId="1845" priority="1957" operator="equal">
      <formula>3210</formula>
    </cfRule>
    <cfRule type="cellIs" dxfId="1844" priority="1958" operator="equal">
      <formula>111</formula>
    </cfRule>
  </conditionalFormatting>
  <conditionalFormatting sqref="N291:N295">
    <cfRule type="cellIs" dxfId="1843" priority="1937" operator="between">
      <formula>121</formula>
      <formula>129</formula>
    </cfRule>
    <cfRule type="cellIs" dxfId="1842" priority="1938" operator="equal">
      <formula>527</formula>
    </cfRule>
    <cfRule type="cellIs" dxfId="1841" priority="1939" operator="equal">
      <formula>5212</formula>
    </cfRule>
    <cfRule type="cellIs" dxfId="1840" priority="1940" operator="equal">
      <formula>526</formula>
    </cfRule>
    <cfRule type="cellIs" dxfId="1839" priority="1941" operator="equal">
      <formula>8210</formula>
    </cfRule>
    <cfRule type="cellIs" dxfId="1838" priority="1942" operator="equal">
      <formula>7210</formula>
    </cfRule>
    <cfRule type="cellIs" dxfId="1837" priority="1943" operator="equal">
      <formula>4910</formula>
    </cfRule>
    <cfRule type="cellIs" dxfId="1836" priority="1944" operator="equal">
      <formula>6210</formula>
    </cfRule>
    <cfRule type="cellIs" dxfId="1835" priority="1945" operator="equal">
      <formula>5410</formula>
    </cfRule>
    <cfRule type="cellIs" dxfId="1834" priority="1946" operator="equal">
      <formula>3210</formula>
    </cfRule>
    <cfRule type="cellIs" dxfId="1833" priority="1947" operator="equal">
      <formula>111</formula>
    </cfRule>
  </conditionalFormatting>
  <conditionalFormatting sqref="N297:N301">
    <cfRule type="cellIs" dxfId="1832" priority="1926" operator="between">
      <formula>121</formula>
      <formula>129</formula>
    </cfRule>
    <cfRule type="cellIs" dxfId="1831" priority="1927" operator="equal">
      <formula>527</formula>
    </cfRule>
    <cfRule type="cellIs" dxfId="1830" priority="1928" operator="equal">
      <formula>5212</formula>
    </cfRule>
    <cfRule type="cellIs" dxfId="1829" priority="1929" operator="equal">
      <formula>526</formula>
    </cfRule>
    <cfRule type="cellIs" dxfId="1828" priority="1930" operator="equal">
      <formula>8210</formula>
    </cfRule>
    <cfRule type="cellIs" dxfId="1827" priority="1931" operator="equal">
      <formula>7210</formula>
    </cfRule>
    <cfRule type="cellIs" dxfId="1826" priority="1932" operator="equal">
      <formula>4910</formula>
    </cfRule>
    <cfRule type="cellIs" dxfId="1825" priority="1933" operator="equal">
      <formula>6210</formula>
    </cfRule>
    <cfRule type="cellIs" dxfId="1824" priority="1934" operator="equal">
      <formula>5410</formula>
    </cfRule>
    <cfRule type="cellIs" dxfId="1823" priority="1935" operator="equal">
      <formula>3210</formula>
    </cfRule>
    <cfRule type="cellIs" dxfId="1822" priority="1936" operator="equal">
      <formula>111</formula>
    </cfRule>
  </conditionalFormatting>
  <conditionalFormatting sqref="N303:N307">
    <cfRule type="cellIs" dxfId="1821" priority="1915" operator="between">
      <formula>121</formula>
      <formula>129</formula>
    </cfRule>
    <cfRule type="cellIs" dxfId="1820" priority="1916" operator="equal">
      <formula>527</formula>
    </cfRule>
    <cfRule type="cellIs" dxfId="1819" priority="1917" operator="equal">
      <formula>5212</formula>
    </cfRule>
    <cfRule type="cellIs" dxfId="1818" priority="1918" operator="equal">
      <formula>526</formula>
    </cfRule>
    <cfRule type="cellIs" dxfId="1817" priority="1919" operator="equal">
      <formula>8210</formula>
    </cfRule>
    <cfRule type="cellIs" dxfId="1816" priority="1920" operator="equal">
      <formula>7210</formula>
    </cfRule>
    <cfRule type="cellIs" dxfId="1815" priority="1921" operator="equal">
      <formula>4910</formula>
    </cfRule>
    <cfRule type="cellIs" dxfId="1814" priority="1922" operator="equal">
      <formula>6210</formula>
    </cfRule>
    <cfRule type="cellIs" dxfId="1813" priority="1923" operator="equal">
      <formula>5410</formula>
    </cfRule>
    <cfRule type="cellIs" dxfId="1812" priority="1924" operator="equal">
      <formula>3210</formula>
    </cfRule>
    <cfRule type="cellIs" dxfId="1811" priority="1925" operator="equal">
      <formula>111</formula>
    </cfRule>
  </conditionalFormatting>
  <conditionalFormatting sqref="N310:N314">
    <cfRule type="cellIs" dxfId="1810" priority="1904" operator="between">
      <formula>121</formula>
      <formula>129</formula>
    </cfRule>
    <cfRule type="cellIs" dxfId="1809" priority="1905" operator="equal">
      <formula>527</formula>
    </cfRule>
    <cfRule type="cellIs" dxfId="1808" priority="1906" operator="equal">
      <formula>5212</formula>
    </cfRule>
    <cfRule type="cellIs" dxfId="1807" priority="1907" operator="equal">
      <formula>526</formula>
    </cfRule>
    <cfRule type="cellIs" dxfId="1806" priority="1908" operator="equal">
      <formula>8210</formula>
    </cfRule>
    <cfRule type="cellIs" dxfId="1805" priority="1909" operator="equal">
      <formula>7210</formula>
    </cfRule>
    <cfRule type="cellIs" dxfId="1804" priority="1910" operator="equal">
      <formula>4910</formula>
    </cfRule>
    <cfRule type="cellIs" dxfId="1803" priority="1911" operator="equal">
      <formula>6210</formula>
    </cfRule>
    <cfRule type="cellIs" dxfId="1802" priority="1912" operator="equal">
      <formula>5410</formula>
    </cfRule>
    <cfRule type="cellIs" dxfId="1801" priority="1913" operator="equal">
      <formula>3210</formula>
    </cfRule>
    <cfRule type="cellIs" dxfId="1800" priority="1914" operator="equal">
      <formula>111</formula>
    </cfRule>
  </conditionalFormatting>
  <conditionalFormatting sqref="N316:N320">
    <cfRule type="cellIs" dxfId="1799" priority="1893" operator="between">
      <formula>121</formula>
      <formula>129</formula>
    </cfRule>
    <cfRule type="cellIs" dxfId="1798" priority="1894" operator="equal">
      <formula>527</formula>
    </cfRule>
    <cfRule type="cellIs" dxfId="1797" priority="1895" operator="equal">
      <formula>5212</formula>
    </cfRule>
    <cfRule type="cellIs" dxfId="1796" priority="1896" operator="equal">
      <formula>526</formula>
    </cfRule>
    <cfRule type="cellIs" dxfId="1795" priority="1897" operator="equal">
      <formula>8210</formula>
    </cfRule>
    <cfRule type="cellIs" dxfId="1794" priority="1898" operator="equal">
      <formula>7210</formula>
    </cfRule>
    <cfRule type="cellIs" dxfId="1793" priority="1899" operator="equal">
      <formula>4910</formula>
    </cfRule>
    <cfRule type="cellIs" dxfId="1792" priority="1900" operator="equal">
      <formula>6210</formula>
    </cfRule>
    <cfRule type="cellIs" dxfId="1791" priority="1901" operator="equal">
      <formula>5410</formula>
    </cfRule>
    <cfRule type="cellIs" dxfId="1790" priority="1902" operator="equal">
      <formula>3210</formula>
    </cfRule>
    <cfRule type="cellIs" dxfId="1789" priority="1903" operator="equal">
      <formula>111</formula>
    </cfRule>
  </conditionalFormatting>
  <conditionalFormatting sqref="N322:N326">
    <cfRule type="cellIs" dxfId="1788" priority="1882" operator="between">
      <formula>121</formula>
      <formula>129</formula>
    </cfRule>
    <cfRule type="cellIs" dxfId="1787" priority="1883" operator="equal">
      <formula>527</formula>
    </cfRule>
    <cfRule type="cellIs" dxfId="1786" priority="1884" operator="equal">
      <formula>5212</formula>
    </cfRule>
    <cfRule type="cellIs" dxfId="1785" priority="1885" operator="equal">
      <formula>526</formula>
    </cfRule>
    <cfRule type="cellIs" dxfId="1784" priority="1886" operator="equal">
      <formula>8210</formula>
    </cfRule>
    <cfRule type="cellIs" dxfId="1783" priority="1887" operator="equal">
      <formula>7210</formula>
    </cfRule>
    <cfRule type="cellIs" dxfId="1782" priority="1888" operator="equal">
      <formula>4910</formula>
    </cfRule>
    <cfRule type="cellIs" dxfId="1781" priority="1889" operator="equal">
      <formula>6210</formula>
    </cfRule>
    <cfRule type="cellIs" dxfId="1780" priority="1890" operator="equal">
      <formula>5410</formula>
    </cfRule>
    <cfRule type="cellIs" dxfId="1779" priority="1891" operator="equal">
      <formula>3210</formula>
    </cfRule>
    <cfRule type="cellIs" dxfId="1778" priority="1892" operator="equal">
      <formula>111</formula>
    </cfRule>
  </conditionalFormatting>
  <conditionalFormatting sqref="N328:N332">
    <cfRule type="cellIs" dxfId="1777" priority="1871" operator="between">
      <formula>121</formula>
      <formula>129</formula>
    </cfRule>
    <cfRule type="cellIs" dxfId="1776" priority="1872" operator="equal">
      <formula>527</formula>
    </cfRule>
    <cfRule type="cellIs" dxfId="1775" priority="1873" operator="equal">
      <formula>5212</formula>
    </cfRule>
    <cfRule type="cellIs" dxfId="1774" priority="1874" operator="equal">
      <formula>526</formula>
    </cfRule>
    <cfRule type="cellIs" dxfId="1773" priority="1875" operator="equal">
      <formula>8210</formula>
    </cfRule>
    <cfRule type="cellIs" dxfId="1772" priority="1876" operator="equal">
      <formula>7210</formula>
    </cfRule>
    <cfRule type="cellIs" dxfId="1771" priority="1877" operator="equal">
      <formula>4910</formula>
    </cfRule>
    <cfRule type="cellIs" dxfId="1770" priority="1878" operator="equal">
      <formula>6210</formula>
    </cfRule>
    <cfRule type="cellIs" dxfId="1769" priority="1879" operator="equal">
      <formula>5410</formula>
    </cfRule>
    <cfRule type="cellIs" dxfId="1768" priority="1880" operator="equal">
      <formula>3210</formula>
    </cfRule>
    <cfRule type="cellIs" dxfId="1767" priority="1881" operator="equal">
      <formula>111</formula>
    </cfRule>
  </conditionalFormatting>
  <conditionalFormatting sqref="N334:N338">
    <cfRule type="cellIs" dxfId="1766" priority="1860" operator="between">
      <formula>121</formula>
      <formula>129</formula>
    </cfRule>
    <cfRule type="cellIs" dxfId="1765" priority="1861" operator="equal">
      <formula>527</formula>
    </cfRule>
    <cfRule type="cellIs" dxfId="1764" priority="1862" operator="equal">
      <formula>5212</formula>
    </cfRule>
    <cfRule type="cellIs" dxfId="1763" priority="1863" operator="equal">
      <formula>526</formula>
    </cfRule>
    <cfRule type="cellIs" dxfId="1762" priority="1864" operator="equal">
      <formula>8210</formula>
    </cfRule>
    <cfRule type="cellIs" dxfId="1761" priority="1865" operator="equal">
      <formula>7210</formula>
    </cfRule>
    <cfRule type="cellIs" dxfId="1760" priority="1866" operator="equal">
      <formula>4910</formula>
    </cfRule>
    <cfRule type="cellIs" dxfId="1759" priority="1867" operator="equal">
      <formula>6210</formula>
    </cfRule>
    <cfRule type="cellIs" dxfId="1758" priority="1868" operator="equal">
      <formula>5410</formula>
    </cfRule>
    <cfRule type="cellIs" dxfId="1757" priority="1869" operator="equal">
      <formula>3210</formula>
    </cfRule>
    <cfRule type="cellIs" dxfId="1756" priority="1870" operator="equal">
      <formula>111</formula>
    </cfRule>
  </conditionalFormatting>
  <conditionalFormatting sqref="N340:N344">
    <cfRule type="cellIs" dxfId="1755" priority="1849" operator="between">
      <formula>121</formula>
      <formula>129</formula>
    </cfRule>
    <cfRule type="cellIs" dxfId="1754" priority="1850" operator="equal">
      <formula>527</formula>
    </cfRule>
    <cfRule type="cellIs" dxfId="1753" priority="1851" operator="equal">
      <formula>5212</formula>
    </cfRule>
    <cfRule type="cellIs" dxfId="1752" priority="1852" operator="equal">
      <formula>526</formula>
    </cfRule>
    <cfRule type="cellIs" dxfId="1751" priority="1853" operator="equal">
      <formula>8210</formula>
    </cfRule>
    <cfRule type="cellIs" dxfId="1750" priority="1854" operator="equal">
      <formula>7210</formula>
    </cfRule>
    <cfRule type="cellIs" dxfId="1749" priority="1855" operator="equal">
      <formula>4910</formula>
    </cfRule>
    <cfRule type="cellIs" dxfId="1748" priority="1856" operator="equal">
      <formula>6210</formula>
    </cfRule>
    <cfRule type="cellIs" dxfId="1747" priority="1857" operator="equal">
      <formula>5410</formula>
    </cfRule>
    <cfRule type="cellIs" dxfId="1746" priority="1858" operator="equal">
      <formula>3210</formula>
    </cfRule>
    <cfRule type="cellIs" dxfId="1745" priority="1859" operator="equal">
      <formula>111</formula>
    </cfRule>
  </conditionalFormatting>
  <conditionalFormatting sqref="N346:N350">
    <cfRule type="cellIs" dxfId="1744" priority="1838" operator="between">
      <formula>121</formula>
      <formula>129</formula>
    </cfRule>
    <cfRule type="cellIs" dxfId="1743" priority="1839" operator="equal">
      <formula>527</formula>
    </cfRule>
    <cfRule type="cellIs" dxfId="1742" priority="1840" operator="equal">
      <formula>5212</formula>
    </cfRule>
    <cfRule type="cellIs" dxfId="1741" priority="1841" operator="equal">
      <formula>526</formula>
    </cfRule>
    <cfRule type="cellIs" dxfId="1740" priority="1842" operator="equal">
      <formula>8210</formula>
    </cfRule>
    <cfRule type="cellIs" dxfId="1739" priority="1843" operator="equal">
      <formula>7210</formula>
    </cfRule>
    <cfRule type="cellIs" dxfId="1738" priority="1844" operator="equal">
      <formula>4910</formula>
    </cfRule>
    <cfRule type="cellIs" dxfId="1737" priority="1845" operator="equal">
      <formula>6210</formula>
    </cfRule>
    <cfRule type="cellIs" dxfId="1736" priority="1846" operator="equal">
      <formula>5410</formula>
    </cfRule>
    <cfRule type="cellIs" dxfId="1735" priority="1847" operator="equal">
      <formula>3210</formula>
    </cfRule>
    <cfRule type="cellIs" dxfId="1734" priority="1848" operator="equal">
      <formula>111</formula>
    </cfRule>
  </conditionalFormatting>
  <conditionalFormatting sqref="N352:N356">
    <cfRule type="cellIs" dxfId="1733" priority="1827" operator="between">
      <formula>121</formula>
      <formula>129</formula>
    </cfRule>
    <cfRule type="cellIs" dxfId="1732" priority="1828" operator="equal">
      <formula>527</formula>
    </cfRule>
    <cfRule type="cellIs" dxfId="1731" priority="1829" operator="equal">
      <formula>5212</formula>
    </cfRule>
    <cfRule type="cellIs" dxfId="1730" priority="1830" operator="equal">
      <formula>526</formula>
    </cfRule>
    <cfRule type="cellIs" dxfId="1729" priority="1831" operator="equal">
      <formula>8210</formula>
    </cfRule>
    <cfRule type="cellIs" dxfId="1728" priority="1832" operator="equal">
      <formula>7210</formula>
    </cfRule>
    <cfRule type="cellIs" dxfId="1727" priority="1833" operator="equal">
      <formula>4910</formula>
    </cfRule>
    <cfRule type="cellIs" dxfId="1726" priority="1834" operator="equal">
      <formula>6210</formula>
    </cfRule>
    <cfRule type="cellIs" dxfId="1725" priority="1835" operator="equal">
      <formula>5410</formula>
    </cfRule>
    <cfRule type="cellIs" dxfId="1724" priority="1836" operator="equal">
      <formula>3210</formula>
    </cfRule>
    <cfRule type="cellIs" dxfId="1723" priority="1837" operator="equal">
      <formula>111</formula>
    </cfRule>
  </conditionalFormatting>
  <conditionalFormatting sqref="N358:N362">
    <cfRule type="cellIs" dxfId="1722" priority="1816" operator="between">
      <formula>121</formula>
      <formula>129</formula>
    </cfRule>
    <cfRule type="cellIs" dxfId="1721" priority="1817" operator="equal">
      <formula>527</formula>
    </cfRule>
    <cfRule type="cellIs" dxfId="1720" priority="1818" operator="equal">
      <formula>5212</formula>
    </cfRule>
    <cfRule type="cellIs" dxfId="1719" priority="1819" operator="equal">
      <formula>526</formula>
    </cfRule>
    <cfRule type="cellIs" dxfId="1718" priority="1820" operator="equal">
      <formula>8210</formula>
    </cfRule>
    <cfRule type="cellIs" dxfId="1717" priority="1821" operator="equal">
      <formula>7210</formula>
    </cfRule>
    <cfRule type="cellIs" dxfId="1716" priority="1822" operator="equal">
      <formula>4910</formula>
    </cfRule>
    <cfRule type="cellIs" dxfId="1715" priority="1823" operator="equal">
      <formula>6210</formula>
    </cfRule>
    <cfRule type="cellIs" dxfId="1714" priority="1824" operator="equal">
      <formula>5410</formula>
    </cfRule>
    <cfRule type="cellIs" dxfId="1713" priority="1825" operator="equal">
      <formula>3210</formula>
    </cfRule>
    <cfRule type="cellIs" dxfId="1712" priority="1826" operator="equal">
      <formula>111</formula>
    </cfRule>
  </conditionalFormatting>
  <conditionalFormatting sqref="N365:N369">
    <cfRule type="cellIs" dxfId="1711" priority="1805" operator="between">
      <formula>121</formula>
      <formula>129</formula>
    </cfRule>
    <cfRule type="cellIs" dxfId="1710" priority="1806" operator="equal">
      <formula>527</formula>
    </cfRule>
    <cfRule type="cellIs" dxfId="1709" priority="1807" operator="equal">
      <formula>5212</formula>
    </cfRule>
    <cfRule type="cellIs" dxfId="1708" priority="1808" operator="equal">
      <formula>526</formula>
    </cfRule>
    <cfRule type="cellIs" dxfId="1707" priority="1809" operator="equal">
      <formula>8210</formula>
    </cfRule>
    <cfRule type="cellIs" dxfId="1706" priority="1810" operator="equal">
      <formula>7210</formula>
    </cfRule>
    <cfRule type="cellIs" dxfId="1705" priority="1811" operator="equal">
      <formula>4910</formula>
    </cfRule>
    <cfRule type="cellIs" dxfId="1704" priority="1812" operator="equal">
      <formula>6210</formula>
    </cfRule>
    <cfRule type="cellIs" dxfId="1703" priority="1813" operator="equal">
      <formula>5410</formula>
    </cfRule>
    <cfRule type="cellIs" dxfId="1702" priority="1814" operator="equal">
      <formula>3210</formula>
    </cfRule>
    <cfRule type="cellIs" dxfId="1701" priority="1815" operator="equal">
      <formula>111</formula>
    </cfRule>
  </conditionalFormatting>
  <conditionalFormatting sqref="N372:N376">
    <cfRule type="cellIs" dxfId="1700" priority="1794" operator="between">
      <formula>121</formula>
      <formula>129</formula>
    </cfRule>
    <cfRule type="cellIs" dxfId="1699" priority="1795" operator="equal">
      <formula>527</formula>
    </cfRule>
    <cfRule type="cellIs" dxfId="1698" priority="1796" operator="equal">
      <formula>5212</formula>
    </cfRule>
    <cfRule type="cellIs" dxfId="1697" priority="1797" operator="equal">
      <formula>526</formula>
    </cfRule>
    <cfRule type="cellIs" dxfId="1696" priority="1798" operator="equal">
      <formula>8210</formula>
    </cfRule>
    <cfRule type="cellIs" dxfId="1695" priority="1799" operator="equal">
      <formula>7210</formula>
    </cfRule>
    <cfRule type="cellIs" dxfId="1694" priority="1800" operator="equal">
      <formula>4910</formula>
    </cfRule>
    <cfRule type="cellIs" dxfId="1693" priority="1801" operator="equal">
      <formula>6210</formula>
    </cfRule>
    <cfRule type="cellIs" dxfId="1692" priority="1802" operator="equal">
      <formula>5410</formula>
    </cfRule>
    <cfRule type="cellIs" dxfId="1691" priority="1803" operator="equal">
      <formula>3210</formula>
    </cfRule>
    <cfRule type="cellIs" dxfId="1690" priority="1804" operator="equal">
      <formula>111</formula>
    </cfRule>
  </conditionalFormatting>
  <conditionalFormatting sqref="N378:N382">
    <cfRule type="cellIs" dxfId="1689" priority="1783" operator="between">
      <formula>121</formula>
      <formula>129</formula>
    </cfRule>
    <cfRule type="cellIs" dxfId="1688" priority="1784" operator="equal">
      <formula>527</formula>
    </cfRule>
    <cfRule type="cellIs" dxfId="1687" priority="1785" operator="equal">
      <formula>5212</formula>
    </cfRule>
    <cfRule type="cellIs" dxfId="1686" priority="1786" operator="equal">
      <formula>526</formula>
    </cfRule>
    <cfRule type="cellIs" dxfId="1685" priority="1787" operator="equal">
      <formula>8210</formula>
    </cfRule>
    <cfRule type="cellIs" dxfId="1684" priority="1788" operator="equal">
      <formula>7210</formula>
    </cfRule>
    <cfRule type="cellIs" dxfId="1683" priority="1789" operator="equal">
      <formula>4910</formula>
    </cfRule>
    <cfRule type="cellIs" dxfId="1682" priority="1790" operator="equal">
      <formula>6210</formula>
    </cfRule>
    <cfRule type="cellIs" dxfId="1681" priority="1791" operator="equal">
      <formula>5410</formula>
    </cfRule>
    <cfRule type="cellIs" dxfId="1680" priority="1792" operator="equal">
      <formula>3210</formula>
    </cfRule>
    <cfRule type="cellIs" dxfId="1679" priority="1793" operator="equal">
      <formula>111</formula>
    </cfRule>
  </conditionalFormatting>
  <conditionalFormatting sqref="N384:N388">
    <cfRule type="cellIs" dxfId="1678" priority="1772" operator="between">
      <formula>121</formula>
      <formula>129</formula>
    </cfRule>
    <cfRule type="cellIs" dxfId="1677" priority="1773" operator="equal">
      <formula>527</formula>
    </cfRule>
    <cfRule type="cellIs" dxfId="1676" priority="1774" operator="equal">
      <formula>5212</formula>
    </cfRule>
    <cfRule type="cellIs" dxfId="1675" priority="1775" operator="equal">
      <formula>526</formula>
    </cfRule>
    <cfRule type="cellIs" dxfId="1674" priority="1776" operator="equal">
      <formula>8210</formula>
    </cfRule>
    <cfRule type="cellIs" dxfId="1673" priority="1777" operator="equal">
      <formula>7210</formula>
    </cfRule>
    <cfRule type="cellIs" dxfId="1672" priority="1778" operator="equal">
      <formula>4910</formula>
    </cfRule>
    <cfRule type="cellIs" dxfId="1671" priority="1779" operator="equal">
      <formula>6210</formula>
    </cfRule>
    <cfRule type="cellIs" dxfId="1670" priority="1780" operator="equal">
      <formula>5410</formula>
    </cfRule>
    <cfRule type="cellIs" dxfId="1669" priority="1781" operator="equal">
      <formula>3210</formula>
    </cfRule>
    <cfRule type="cellIs" dxfId="1668" priority="1782" operator="equal">
      <formula>111</formula>
    </cfRule>
  </conditionalFormatting>
  <conditionalFormatting sqref="N390:N394">
    <cfRule type="cellIs" dxfId="1667" priority="1761" operator="between">
      <formula>121</formula>
      <formula>129</formula>
    </cfRule>
    <cfRule type="cellIs" dxfId="1666" priority="1762" operator="equal">
      <formula>527</formula>
    </cfRule>
    <cfRule type="cellIs" dxfId="1665" priority="1763" operator="equal">
      <formula>5212</formula>
    </cfRule>
    <cfRule type="cellIs" dxfId="1664" priority="1764" operator="equal">
      <formula>526</formula>
    </cfRule>
    <cfRule type="cellIs" dxfId="1663" priority="1765" operator="equal">
      <formula>8210</formula>
    </cfRule>
    <cfRule type="cellIs" dxfId="1662" priority="1766" operator="equal">
      <formula>7210</formula>
    </cfRule>
    <cfRule type="cellIs" dxfId="1661" priority="1767" operator="equal">
      <formula>4910</formula>
    </cfRule>
    <cfRule type="cellIs" dxfId="1660" priority="1768" operator="equal">
      <formula>6210</formula>
    </cfRule>
    <cfRule type="cellIs" dxfId="1659" priority="1769" operator="equal">
      <formula>5410</formula>
    </cfRule>
    <cfRule type="cellIs" dxfId="1658" priority="1770" operator="equal">
      <formula>3210</formula>
    </cfRule>
    <cfRule type="cellIs" dxfId="1657" priority="1771" operator="equal">
      <formula>111</formula>
    </cfRule>
  </conditionalFormatting>
  <conditionalFormatting sqref="N396:N400">
    <cfRule type="cellIs" dxfId="1656" priority="1750" operator="between">
      <formula>121</formula>
      <formula>129</formula>
    </cfRule>
    <cfRule type="cellIs" dxfId="1655" priority="1751" operator="equal">
      <formula>527</formula>
    </cfRule>
    <cfRule type="cellIs" dxfId="1654" priority="1752" operator="equal">
      <formula>5212</formula>
    </cfRule>
    <cfRule type="cellIs" dxfId="1653" priority="1753" operator="equal">
      <formula>526</formula>
    </cfRule>
    <cfRule type="cellIs" dxfId="1652" priority="1754" operator="equal">
      <formula>8210</formula>
    </cfRule>
    <cfRule type="cellIs" dxfId="1651" priority="1755" operator="equal">
      <formula>7210</formula>
    </cfRule>
    <cfRule type="cellIs" dxfId="1650" priority="1756" operator="equal">
      <formula>4910</formula>
    </cfRule>
    <cfRule type="cellIs" dxfId="1649" priority="1757" operator="equal">
      <formula>6210</formula>
    </cfRule>
    <cfRule type="cellIs" dxfId="1648" priority="1758" operator="equal">
      <formula>5410</formula>
    </cfRule>
    <cfRule type="cellIs" dxfId="1647" priority="1759" operator="equal">
      <formula>3210</formula>
    </cfRule>
    <cfRule type="cellIs" dxfId="1646" priority="1760" operator="equal">
      <formula>111</formula>
    </cfRule>
  </conditionalFormatting>
  <conditionalFormatting sqref="N408:N412">
    <cfRule type="cellIs" dxfId="1645" priority="1739" operator="between">
      <formula>121</formula>
      <formula>129</formula>
    </cfRule>
    <cfRule type="cellIs" dxfId="1644" priority="1740" operator="equal">
      <formula>527</formula>
    </cfRule>
    <cfRule type="cellIs" dxfId="1643" priority="1741" operator="equal">
      <formula>5212</formula>
    </cfRule>
    <cfRule type="cellIs" dxfId="1642" priority="1742" operator="equal">
      <formula>526</formula>
    </cfRule>
    <cfRule type="cellIs" dxfId="1641" priority="1743" operator="equal">
      <formula>8210</formula>
    </cfRule>
    <cfRule type="cellIs" dxfId="1640" priority="1744" operator="equal">
      <formula>7210</formula>
    </cfRule>
    <cfRule type="cellIs" dxfId="1639" priority="1745" operator="equal">
      <formula>4910</formula>
    </cfRule>
    <cfRule type="cellIs" dxfId="1638" priority="1746" operator="equal">
      <formula>6210</formula>
    </cfRule>
    <cfRule type="cellIs" dxfId="1637" priority="1747" operator="equal">
      <formula>5410</formula>
    </cfRule>
    <cfRule type="cellIs" dxfId="1636" priority="1748" operator="equal">
      <formula>3210</formula>
    </cfRule>
    <cfRule type="cellIs" dxfId="1635" priority="1749" operator="equal">
      <formula>111</formula>
    </cfRule>
  </conditionalFormatting>
  <conditionalFormatting sqref="N416:N420">
    <cfRule type="cellIs" dxfId="1634" priority="1728" operator="between">
      <formula>121</formula>
      <formula>129</formula>
    </cfRule>
    <cfRule type="cellIs" dxfId="1633" priority="1729" operator="equal">
      <formula>527</formula>
    </cfRule>
    <cfRule type="cellIs" dxfId="1632" priority="1730" operator="equal">
      <formula>5212</formula>
    </cfRule>
    <cfRule type="cellIs" dxfId="1631" priority="1731" operator="equal">
      <formula>526</formula>
    </cfRule>
    <cfRule type="cellIs" dxfId="1630" priority="1732" operator="equal">
      <formula>8210</formula>
    </cfRule>
    <cfRule type="cellIs" dxfId="1629" priority="1733" operator="equal">
      <formula>7210</formula>
    </cfRule>
    <cfRule type="cellIs" dxfId="1628" priority="1734" operator="equal">
      <formula>4910</formula>
    </cfRule>
    <cfRule type="cellIs" dxfId="1627" priority="1735" operator="equal">
      <formula>6210</formula>
    </cfRule>
    <cfRule type="cellIs" dxfId="1626" priority="1736" operator="equal">
      <formula>5410</formula>
    </cfRule>
    <cfRule type="cellIs" dxfId="1625" priority="1737" operator="equal">
      <formula>3210</formula>
    </cfRule>
    <cfRule type="cellIs" dxfId="1624" priority="1738" operator="equal">
      <formula>111</formula>
    </cfRule>
  </conditionalFormatting>
  <conditionalFormatting sqref="N422:N426">
    <cfRule type="cellIs" dxfId="1623" priority="1717" operator="between">
      <formula>121</formula>
      <formula>129</formula>
    </cfRule>
    <cfRule type="cellIs" dxfId="1622" priority="1718" operator="equal">
      <formula>527</formula>
    </cfRule>
    <cfRule type="cellIs" dxfId="1621" priority="1719" operator="equal">
      <formula>5212</formula>
    </cfRule>
    <cfRule type="cellIs" dxfId="1620" priority="1720" operator="equal">
      <formula>526</formula>
    </cfRule>
    <cfRule type="cellIs" dxfId="1619" priority="1721" operator="equal">
      <formula>8210</formula>
    </cfRule>
    <cfRule type="cellIs" dxfId="1618" priority="1722" operator="equal">
      <formula>7210</formula>
    </cfRule>
    <cfRule type="cellIs" dxfId="1617" priority="1723" operator="equal">
      <formula>4910</formula>
    </cfRule>
    <cfRule type="cellIs" dxfId="1616" priority="1724" operator="equal">
      <formula>6210</formula>
    </cfRule>
    <cfRule type="cellIs" dxfId="1615" priority="1725" operator="equal">
      <formula>5410</formula>
    </cfRule>
    <cfRule type="cellIs" dxfId="1614" priority="1726" operator="equal">
      <formula>3210</formula>
    </cfRule>
    <cfRule type="cellIs" dxfId="1613" priority="1727" operator="equal">
      <formula>111</formula>
    </cfRule>
  </conditionalFormatting>
  <conditionalFormatting sqref="N428:N432">
    <cfRule type="cellIs" dxfId="1612" priority="1706" operator="between">
      <formula>121</formula>
      <formula>129</formula>
    </cfRule>
    <cfRule type="cellIs" dxfId="1611" priority="1707" operator="equal">
      <formula>527</formula>
    </cfRule>
    <cfRule type="cellIs" dxfId="1610" priority="1708" operator="equal">
      <formula>5212</formula>
    </cfRule>
    <cfRule type="cellIs" dxfId="1609" priority="1709" operator="equal">
      <formula>526</formula>
    </cfRule>
    <cfRule type="cellIs" dxfId="1608" priority="1710" operator="equal">
      <formula>8210</formula>
    </cfRule>
    <cfRule type="cellIs" dxfId="1607" priority="1711" operator="equal">
      <formula>7210</formula>
    </cfRule>
    <cfRule type="cellIs" dxfId="1606" priority="1712" operator="equal">
      <formula>4910</formula>
    </cfRule>
    <cfRule type="cellIs" dxfId="1605" priority="1713" operator="equal">
      <formula>6210</formula>
    </cfRule>
    <cfRule type="cellIs" dxfId="1604" priority="1714" operator="equal">
      <formula>5410</formula>
    </cfRule>
    <cfRule type="cellIs" dxfId="1603" priority="1715" operator="equal">
      <formula>3210</formula>
    </cfRule>
    <cfRule type="cellIs" dxfId="1602" priority="1716" operator="equal">
      <formula>111</formula>
    </cfRule>
  </conditionalFormatting>
  <conditionalFormatting sqref="N434:N438">
    <cfRule type="cellIs" dxfId="1601" priority="1695" operator="between">
      <formula>121</formula>
      <formula>129</formula>
    </cfRule>
    <cfRule type="cellIs" dxfId="1600" priority="1696" operator="equal">
      <formula>527</formula>
    </cfRule>
    <cfRule type="cellIs" dxfId="1599" priority="1697" operator="equal">
      <formula>5212</formula>
    </cfRule>
    <cfRule type="cellIs" dxfId="1598" priority="1698" operator="equal">
      <formula>526</formula>
    </cfRule>
    <cfRule type="cellIs" dxfId="1597" priority="1699" operator="equal">
      <formula>8210</formula>
    </cfRule>
    <cfRule type="cellIs" dxfId="1596" priority="1700" operator="equal">
      <formula>7210</formula>
    </cfRule>
    <cfRule type="cellIs" dxfId="1595" priority="1701" operator="equal">
      <formula>4910</formula>
    </cfRule>
    <cfRule type="cellIs" dxfId="1594" priority="1702" operator="equal">
      <formula>6210</formula>
    </cfRule>
    <cfRule type="cellIs" dxfId="1593" priority="1703" operator="equal">
      <formula>5410</formula>
    </cfRule>
    <cfRule type="cellIs" dxfId="1592" priority="1704" operator="equal">
      <formula>3210</formula>
    </cfRule>
    <cfRule type="cellIs" dxfId="1591" priority="1705" operator="equal">
      <formula>111</formula>
    </cfRule>
  </conditionalFormatting>
  <conditionalFormatting sqref="N457:N461">
    <cfRule type="cellIs" dxfId="1590" priority="1684" operator="between">
      <formula>121</formula>
      <formula>129</formula>
    </cfRule>
    <cfRule type="cellIs" dxfId="1589" priority="1685" operator="equal">
      <formula>527</formula>
    </cfRule>
    <cfRule type="cellIs" dxfId="1588" priority="1686" operator="equal">
      <formula>5212</formula>
    </cfRule>
    <cfRule type="cellIs" dxfId="1587" priority="1687" operator="equal">
      <formula>526</formula>
    </cfRule>
    <cfRule type="cellIs" dxfId="1586" priority="1688" operator="equal">
      <formula>8210</formula>
    </cfRule>
    <cfRule type="cellIs" dxfId="1585" priority="1689" operator="equal">
      <formula>7210</formula>
    </cfRule>
    <cfRule type="cellIs" dxfId="1584" priority="1690" operator="equal">
      <formula>4910</formula>
    </cfRule>
    <cfRule type="cellIs" dxfId="1583" priority="1691" operator="equal">
      <formula>6210</formula>
    </cfRule>
    <cfRule type="cellIs" dxfId="1582" priority="1692" operator="equal">
      <formula>5410</formula>
    </cfRule>
    <cfRule type="cellIs" dxfId="1581" priority="1693" operator="equal">
      <formula>3210</formula>
    </cfRule>
    <cfRule type="cellIs" dxfId="1580" priority="1694" operator="equal">
      <formula>111</formula>
    </cfRule>
  </conditionalFormatting>
  <conditionalFormatting sqref="N463:N467">
    <cfRule type="cellIs" dxfId="1579" priority="1673" operator="between">
      <formula>121</formula>
      <formula>129</formula>
    </cfRule>
    <cfRule type="cellIs" dxfId="1578" priority="1674" operator="equal">
      <formula>527</formula>
    </cfRule>
    <cfRule type="cellIs" dxfId="1577" priority="1675" operator="equal">
      <formula>5212</formula>
    </cfRule>
    <cfRule type="cellIs" dxfId="1576" priority="1676" operator="equal">
      <formula>526</formula>
    </cfRule>
    <cfRule type="cellIs" dxfId="1575" priority="1677" operator="equal">
      <formula>8210</formula>
    </cfRule>
    <cfRule type="cellIs" dxfId="1574" priority="1678" operator="equal">
      <formula>7210</formula>
    </cfRule>
    <cfRule type="cellIs" dxfId="1573" priority="1679" operator="equal">
      <formula>4910</formula>
    </cfRule>
    <cfRule type="cellIs" dxfId="1572" priority="1680" operator="equal">
      <formula>6210</formula>
    </cfRule>
    <cfRule type="cellIs" dxfId="1571" priority="1681" operator="equal">
      <formula>5410</formula>
    </cfRule>
    <cfRule type="cellIs" dxfId="1570" priority="1682" operator="equal">
      <formula>3210</formula>
    </cfRule>
    <cfRule type="cellIs" dxfId="1569" priority="1683" operator="equal">
      <formula>111</formula>
    </cfRule>
  </conditionalFormatting>
  <conditionalFormatting sqref="N471:N475">
    <cfRule type="cellIs" dxfId="1568" priority="1662" operator="between">
      <formula>121</formula>
      <formula>129</formula>
    </cfRule>
    <cfRule type="cellIs" dxfId="1567" priority="1663" operator="equal">
      <formula>527</formula>
    </cfRule>
    <cfRule type="cellIs" dxfId="1566" priority="1664" operator="equal">
      <formula>5212</formula>
    </cfRule>
    <cfRule type="cellIs" dxfId="1565" priority="1665" operator="equal">
      <formula>526</formula>
    </cfRule>
    <cfRule type="cellIs" dxfId="1564" priority="1666" operator="equal">
      <formula>8210</formula>
    </cfRule>
    <cfRule type="cellIs" dxfId="1563" priority="1667" operator="equal">
      <formula>7210</formula>
    </cfRule>
    <cfRule type="cellIs" dxfId="1562" priority="1668" operator="equal">
      <formula>4910</formula>
    </cfRule>
    <cfRule type="cellIs" dxfId="1561" priority="1669" operator="equal">
      <formula>6210</formula>
    </cfRule>
    <cfRule type="cellIs" dxfId="1560" priority="1670" operator="equal">
      <formula>5410</formula>
    </cfRule>
    <cfRule type="cellIs" dxfId="1559" priority="1671" operator="equal">
      <formula>3210</formula>
    </cfRule>
    <cfRule type="cellIs" dxfId="1558" priority="1672" operator="equal">
      <formula>111</formula>
    </cfRule>
  </conditionalFormatting>
  <conditionalFormatting sqref="N480:N484">
    <cfRule type="cellIs" dxfId="1557" priority="1651" operator="between">
      <formula>121</formula>
      <formula>129</formula>
    </cfRule>
    <cfRule type="cellIs" dxfId="1556" priority="1652" operator="equal">
      <formula>527</formula>
    </cfRule>
    <cfRule type="cellIs" dxfId="1555" priority="1653" operator="equal">
      <formula>5212</formula>
    </cfRule>
    <cfRule type="cellIs" dxfId="1554" priority="1654" operator="equal">
      <formula>526</formula>
    </cfRule>
    <cfRule type="cellIs" dxfId="1553" priority="1655" operator="equal">
      <formula>8210</formula>
    </cfRule>
    <cfRule type="cellIs" dxfId="1552" priority="1656" operator="equal">
      <formula>7210</formula>
    </cfRule>
    <cfRule type="cellIs" dxfId="1551" priority="1657" operator="equal">
      <formula>4910</formula>
    </cfRule>
    <cfRule type="cellIs" dxfId="1550" priority="1658" operator="equal">
      <formula>6210</formula>
    </cfRule>
    <cfRule type="cellIs" dxfId="1549" priority="1659" operator="equal">
      <formula>5410</formula>
    </cfRule>
    <cfRule type="cellIs" dxfId="1548" priority="1660" operator="equal">
      <formula>3210</formula>
    </cfRule>
    <cfRule type="cellIs" dxfId="1547" priority="1661" operator="equal">
      <formula>111</formula>
    </cfRule>
  </conditionalFormatting>
  <conditionalFormatting sqref="N494:N498">
    <cfRule type="cellIs" dxfId="1546" priority="1640" operator="between">
      <formula>121</formula>
      <formula>129</formula>
    </cfRule>
    <cfRule type="cellIs" dxfId="1545" priority="1641" operator="equal">
      <formula>527</formula>
    </cfRule>
    <cfRule type="cellIs" dxfId="1544" priority="1642" operator="equal">
      <formula>5212</formula>
    </cfRule>
    <cfRule type="cellIs" dxfId="1543" priority="1643" operator="equal">
      <formula>526</formula>
    </cfRule>
    <cfRule type="cellIs" dxfId="1542" priority="1644" operator="equal">
      <formula>8210</formula>
    </cfRule>
    <cfRule type="cellIs" dxfId="1541" priority="1645" operator="equal">
      <formula>7210</formula>
    </cfRule>
    <cfRule type="cellIs" dxfId="1540" priority="1646" operator="equal">
      <formula>4910</formula>
    </cfRule>
    <cfRule type="cellIs" dxfId="1539" priority="1647" operator="equal">
      <formula>6210</formula>
    </cfRule>
    <cfRule type="cellIs" dxfId="1538" priority="1648" operator="equal">
      <formula>5410</formula>
    </cfRule>
    <cfRule type="cellIs" dxfId="1537" priority="1649" operator="equal">
      <formula>3210</formula>
    </cfRule>
    <cfRule type="cellIs" dxfId="1536" priority="1650" operator="equal">
      <formula>111</formula>
    </cfRule>
  </conditionalFormatting>
  <conditionalFormatting sqref="N501:N505">
    <cfRule type="cellIs" dxfId="1535" priority="1629" operator="between">
      <formula>121</formula>
      <formula>129</formula>
    </cfRule>
    <cfRule type="cellIs" dxfId="1534" priority="1630" operator="equal">
      <formula>527</formula>
    </cfRule>
    <cfRule type="cellIs" dxfId="1533" priority="1631" operator="equal">
      <formula>5212</formula>
    </cfRule>
    <cfRule type="cellIs" dxfId="1532" priority="1632" operator="equal">
      <formula>526</formula>
    </cfRule>
    <cfRule type="cellIs" dxfId="1531" priority="1633" operator="equal">
      <formula>8210</formula>
    </cfRule>
    <cfRule type="cellIs" dxfId="1530" priority="1634" operator="equal">
      <formula>7210</formula>
    </cfRule>
    <cfRule type="cellIs" dxfId="1529" priority="1635" operator="equal">
      <formula>4910</formula>
    </cfRule>
    <cfRule type="cellIs" dxfId="1528" priority="1636" operator="equal">
      <formula>6210</formula>
    </cfRule>
    <cfRule type="cellIs" dxfId="1527" priority="1637" operator="equal">
      <formula>5410</formula>
    </cfRule>
    <cfRule type="cellIs" dxfId="1526" priority="1638" operator="equal">
      <formula>3210</formula>
    </cfRule>
    <cfRule type="cellIs" dxfId="1525" priority="1639" operator="equal">
      <formula>111</formula>
    </cfRule>
  </conditionalFormatting>
  <conditionalFormatting sqref="N507:N511">
    <cfRule type="cellIs" dxfId="1524" priority="1618" operator="between">
      <formula>121</formula>
      <formula>129</formula>
    </cfRule>
    <cfRule type="cellIs" dxfId="1523" priority="1619" operator="equal">
      <formula>527</formula>
    </cfRule>
    <cfRule type="cellIs" dxfId="1522" priority="1620" operator="equal">
      <formula>5212</formula>
    </cfRule>
    <cfRule type="cellIs" dxfId="1521" priority="1621" operator="equal">
      <formula>526</formula>
    </cfRule>
    <cfRule type="cellIs" dxfId="1520" priority="1622" operator="equal">
      <formula>8210</formula>
    </cfRule>
    <cfRule type="cellIs" dxfId="1519" priority="1623" operator="equal">
      <formula>7210</formula>
    </cfRule>
    <cfRule type="cellIs" dxfId="1518" priority="1624" operator="equal">
      <formula>4910</formula>
    </cfRule>
    <cfRule type="cellIs" dxfId="1517" priority="1625" operator="equal">
      <formula>6210</formula>
    </cfRule>
    <cfRule type="cellIs" dxfId="1516" priority="1626" operator="equal">
      <formula>5410</formula>
    </cfRule>
    <cfRule type="cellIs" dxfId="1515" priority="1627" operator="equal">
      <formula>3210</formula>
    </cfRule>
    <cfRule type="cellIs" dxfId="1514" priority="1628" operator="equal">
      <formula>111</formula>
    </cfRule>
  </conditionalFormatting>
  <conditionalFormatting sqref="N513:N517">
    <cfRule type="cellIs" dxfId="1513" priority="1607" operator="between">
      <formula>121</formula>
      <formula>129</formula>
    </cfRule>
    <cfRule type="cellIs" dxfId="1512" priority="1608" operator="equal">
      <formula>527</formula>
    </cfRule>
    <cfRule type="cellIs" dxfId="1511" priority="1609" operator="equal">
      <formula>5212</formula>
    </cfRule>
    <cfRule type="cellIs" dxfId="1510" priority="1610" operator="equal">
      <formula>526</formula>
    </cfRule>
    <cfRule type="cellIs" dxfId="1509" priority="1611" operator="equal">
      <formula>8210</formula>
    </cfRule>
    <cfRule type="cellIs" dxfId="1508" priority="1612" operator="equal">
      <formula>7210</formula>
    </cfRule>
    <cfRule type="cellIs" dxfId="1507" priority="1613" operator="equal">
      <formula>4910</formula>
    </cfRule>
    <cfRule type="cellIs" dxfId="1506" priority="1614" operator="equal">
      <formula>6210</formula>
    </cfRule>
    <cfRule type="cellIs" dxfId="1505" priority="1615" operator="equal">
      <formula>5410</formula>
    </cfRule>
    <cfRule type="cellIs" dxfId="1504" priority="1616" operator="equal">
      <formula>3210</formula>
    </cfRule>
    <cfRule type="cellIs" dxfId="1503" priority="1617" operator="equal">
      <formula>111</formula>
    </cfRule>
  </conditionalFormatting>
  <conditionalFormatting sqref="N519:N523">
    <cfRule type="cellIs" dxfId="1502" priority="1596" operator="between">
      <formula>121</formula>
      <formula>129</formula>
    </cfRule>
    <cfRule type="cellIs" dxfId="1501" priority="1597" operator="equal">
      <formula>527</formula>
    </cfRule>
    <cfRule type="cellIs" dxfId="1500" priority="1598" operator="equal">
      <formula>5212</formula>
    </cfRule>
    <cfRule type="cellIs" dxfId="1499" priority="1599" operator="equal">
      <formula>526</formula>
    </cfRule>
    <cfRule type="cellIs" dxfId="1498" priority="1600" operator="equal">
      <formula>8210</formula>
    </cfRule>
    <cfRule type="cellIs" dxfId="1497" priority="1601" operator="equal">
      <formula>7210</formula>
    </cfRule>
    <cfRule type="cellIs" dxfId="1496" priority="1602" operator="equal">
      <formula>4910</formula>
    </cfRule>
    <cfRule type="cellIs" dxfId="1495" priority="1603" operator="equal">
      <formula>6210</formula>
    </cfRule>
    <cfRule type="cellIs" dxfId="1494" priority="1604" operator="equal">
      <formula>5410</formula>
    </cfRule>
    <cfRule type="cellIs" dxfId="1493" priority="1605" operator="equal">
      <formula>3210</formula>
    </cfRule>
    <cfRule type="cellIs" dxfId="1492" priority="1606" operator="equal">
      <formula>111</formula>
    </cfRule>
  </conditionalFormatting>
  <conditionalFormatting sqref="N525:N529">
    <cfRule type="cellIs" dxfId="1491" priority="1585" operator="between">
      <formula>121</formula>
      <formula>129</formula>
    </cfRule>
    <cfRule type="cellIs" dxfId="1490" priority="1586" operator="equal">
      <formula>527</formula>
    </cfRule>
    <cfRule type="cellIs" dxfId="1489" priority="1587" operator="equal">
      <formula>5212</formula>
    </cfRule>
    <cfRule type="cellIs" dxfId="1488" priority="1588" operator="equal">
      <formula>526</formula>
    </cfRule>
    <cfRule type="cellIs" dxfId="1487" priority="1589" operator="equal">
      <formula>8210</formula>
    </cfRule>
    <cfRule type="cellIs" dxfId="1486" priority="1590" operator="equal">
      <formula>7210</formula>
    </cfRule>
    <cfRule type="cellIs" dxfId="1485" priority="1591" operator="equal">
      <formula>4910</formula>
    </cfRule>
    <cfRule type="cellIs" dxfId="1484" priority="1592" operator="equal">
      <formula>6210</formula>
    </cfRule>
    <cfRule type="cellIs" dxfId="1483" priority="1593" operator="equal">
      <formula>5410</formula>
    </cfRule>
    <cfRule type="cellIs" dxfId="1482" priority="1594" operator="equal">
      <formula>3210</formula>
    </cfRule>
    <cfRule type="cellIs" dxfId="1481" priority="1595" operator="equal">
      <formula>111</formula>
    </cfRule>
  </conditionalFormatting>
  <conditionalFormatting sqref="N531:N535">
    <cfRule type="cellIs" dxfId="1480" priority="1574" operator="between">
      <formula>121</formula>
      <formula>129</formula>
    </cfRule>
    <cfRule type="cellIs" dxfId="1479" priority="1575" operator="equal">
      <formula>527</formula>
    </cfRule>
    <cfRule type="cellIs" dxfId="1478" priority="1576" operator="equal">
      <formula>5212</formula>
    </cfRule>
    <cfRule type="cellIs" dxfId="1477" priority="1577" operator="equal">
      <formula>526</formula>
    </cfRule>
    <cfRule type="cellIs" dxfId="1476" priority="1578" operator="equal">
      <formula>8210</formula>
    </cfRule>
    <cfRule type="cellIs" dxfId="1475" priority="1579" operator="equal">
      <formula>7210</formula>
    </cfRule>
    <cfRule type="cellIs" dxfId="1474" priority="1580" operator="equal">
      <formula>4910</formula>
    </cfRule>
    <cfRule type="cellIs" dxfId="1473" priority="1581" operator="equal">
      <formula>6210</formula>
    </cfRule>
    <cfRule type="cellIs" dxfId="1472" priority="1582" operator="equal">
      <formula>5410</formula>
    </cfRule>
    <cfRule type="cellIs" dxfId="1471" priority="1583" operator="equal">
      <formula>3210</formula>
    </cfRule>
    <cfRule type="cellIs" dxfId="1470" priority="1584" operator="equal">
      <formula>111</formula>
    </cfRule>
  </conditionalFormatting>
  <conditionalFormatting sqref="N537:N541">
    <cfRule type="cellIs" dxfId="1469" priority="1563" operator="between">
      <formula>121</formula>
      <formula>129</formula>
    </cfRule>
    <cfRule type="cellIs" dxfId="1468" priority="1564" operator="equal">
      <formula>527</formula>
    </cfRule>
    <cfRule type="cellIs" dxfId="1467" priority="1565" operator="equal">
      <formula>5212</formula>
    </cfRule>
    <cfRule type="cellIs" dxfId="1466" priority="1566" operator="equal">
      <formula>526</formula>
    </cfRule>
    <cfRule type="cellIs" dxfId="1465" priority="1567" operator="equal">
      <formula>8210</formula>
    </cfRule>
    <cfRule type="cellIs" dxfId="1464" priority="1568" operator="equal">
      <formula>7210</formula>
    </cfRule>
    <cfRule type="cellIs" dxfId="1463" priority="1569" operator="equal">
      <formula>4910</formula>
    </cfRule>
    <cfRule type="cellIs" dxfId="1462" priority="1570" operator="equal">
      <formula>6210</formula>
    </cfRule>
    <cfRule type="cellIs" dxfId="1461" priority="1571" operator="equal">
      <formula>5410</formula>
    </cfRule>
    <cfRule type="cellIs" dxfId="1460" priority="1572" operator="equal">
      <formula>3210</formula>
    </cfRule>
    <cfRule type="cellIs" dxfId="1459" priority="1573" operator="equal">
      <formula>111</formula>
    </cfRule>
  </conditionalFormatting>
  <conditionalFormatting sqref="N544:N548">
    <cfRule type="cellIs" dxfId="1458" priority="1552" operator="between">
      <formula>121</formula>
      <formula>129</formula>
    </cfRule>
    <cfRule type="cellIs" dxfId="1457" priority="1553" operator="equal">
      <formula>527</formula>
    </cfRule>
    <cfRule type="cellIs" dxfId="1456" priority="1554" operator="equal">
      <formula>5212</formula>
    </cfRule>
    <cfRule type="cellIs" dxfId="1455" priority="1555" operator="equal">
      <formula>526</formula>
    </cfRule>
    <cfRule type="cellIs" dxfId="1454" priority="1556" operator="equal">
      <formula>8210</formula>
    </cfRule>
    <cfRule type="cellIs" dxfId="1453" priority="1557" operator="equal">
      <formula>7210</formula>
    </cfRule>
    <cfRule type="cellIs" dxfId="1452" priority="1558" operator="equal">
      <formula>4910</formula>
    </cfRule>
    <cfRule type="cellIs" dxfId="1451" priority="1559" operator="equal">
      <formula>6210</formula>
    </cfRule>
    <cfRule type="cellIs" dxfId="1450" priority="1560" operator="equal">
      <formula>5410</formula>
    </cfRule>
    <cfRule type="cellIs" dxfId="1449" priority="1561" operator="equal">
      <formula>3210</formula>
    </cfRule>
    <cfRule type="cellIs" dxfId="1448" priority="1562" operator="equal">
      <formula>111</formula>
    </cfRule>
  </conditionalFormatting>
  <conditionalFormatting sqref="N551:N555">
    <cfRule type="cellIs" dxfId="1447" priority="1541" operator="between">
      <formula>121</formula>
      <formula>129</formula>
    </cfRule>
    <cfRule type="cellIs" dxfId="1446" priority="1542" operator="equal">
      <formula>527</formula>
    </cfRule>
    <cfRule type="cellIs" dxfId="1445" priority="1543" operator="equal">
      <formula>5212</formula>
    </cfRule>
    <cfRule type="cellIs" dxfId="1444" priority="1544" operator="equal">
      <formula>526</formula>
    </cfRule>
    <cfRule type="cellIs" dxfId="1443" priority="1545" operator="equal">
      <formula>8210</formula>
    </cfRule>
    <cfRule type="cellIs" dxfId="1442" priority="1546" operator="equal">
      <formula>7210</formula>
    </cfRule>
    <cfRule type="cellIs" dxfId="1441" priority="1547" operator="equal">
      <formula>4910</formula>
    </cfRule>
    <cfRule type="cellIs" dxfId="1440" priority="1548" operator="equal">
      <formula>6210</formula>
    </cfRule>
    <cfRule type="cellIs" dxfId="1439" priority="1549" operator="equal">
      <formula>5410</formula>
    </cfRule>
    <cfRule type="cellIs" dxfId="1438" priority="1550" operator="equal">
      <formula>3210</formula>
    </cfRule>
    <cfRule type="cellIs" dxfId="1437" priority="1551" operator="equal">
      <formula>111</formula>
    </cfRule>
  </conditionalFormatting>
  <conditionalFormatting sqref="N557:N561">
    <cfRule type="cellIs" dxfId="1436" priority="1530" operator="between">
      <formula>121</formula>
      <formula>129</formula>
    </cfRule>
    <cfRule type="cellIs" dxfId="1435" priority="1531" operator="equal">
      <formula>527</formula>
    </cfRule>
    <cfRule type="cellIs" dxfId="1434" priority="1532" operator="equal">
      <formula>5212</formula>
    </cfRule>
    <cfRule type="cellIs" dxfId="1433" priority="1533" operator="equal">
      <formula>526</formula>
    </cfRule>
    <cfRule type="cellIs" dxfId="1432" priority="1534" operator="equal">
      <formula>8210</formula>
    </cfRule>
    <cfRule type="cellIs" dxfId="1431" priority="1535" operator="equal">
      <formula>7210</formula>
    </cfRule>
    <cfRule type="cellIs" dxfId="1430" priority="1536" operator="equal">
      <formula>4910</formula>
    </cfRule>
    <cfRule type="cellIs" dxfId="1429" priority="1537" operator="equal">
      <formula>6210</formula>
    </cfRule>
    <cfRule type="cellIs" dxfId="1428" priority="1538" operator="equal">
      <formula>5410</formula>
    </cfRule>
    <cfRule type="cellIs" dxfId="1427" priority="1539" operator="equal">
      <formula>3210</formula>
    </cfRule>
    <cfRule type="cellIs" dxfId="1426" priority="1540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1425" priority="1519" operator="between">
      <formula>121</formula>
      <formula>129</formula>
    </cfRule>
    <cfRule type="cellIs" dxfId="1424" priority="1520" operator="equal">
      <formula>527</formula>
    </cfRule>
    <cfRule type="cellIs" dxfId="1423" priority="1521" operator="equal">
      <formula>5212</formula>
    </cfRule>
    <cfRule type="cellIs" dxfId="1422" priority="1522" operator="equal">
      <formula>526</formula>
    </cfRule>
    <cfRule type="cellIs" dxfId="1421" priority="1523" operator="equal">
      <formula>8210</formula>
    </cfRule>
    <cfRule type="cellIs" dxfId="1420" priority="1524" operator="equal">
      <formula>7210</formula>
    </cfRule>
    <cfRule type="cellIs" dxfId="1419" priority="1525" operator="equal">
      <formula>4910</formula>
    </cfRule>
    <cfRule type="cellIs" dxfId="1418" priority="1526" operator="equal">
      <formula>6210</formula>
    </cfRule>
    <cfRule type="cellIs" dxfId="1417" priority="1527" operator="equal">
      <formula>5410</formula>
    </cfRule>
    <cfRule type="cellIs" dxfId="1416" priority="1528" operator="equal">
      <formula>3210</formula>
    </cfRule>
    <cfRule type="cellIs" dxfId="1415" priority="1529" operator="equal">
      <formula>111</formula>
    </cfRule>
  </conditionalFormatting>
  <conditionalFormatting sqref="N581:N585">
    <cfRule type="cellIs" dxfId="1414" priority="1508" operator="between">
      <formula>121</formula>
      <formula>129</formula>
    </cfRule>
    <cfRule type="cellIs" dxfId="1413" priority="1509" operator="equal">
      <formula>527</formula>
    </cfRule>
    <cfRule type="cellIs" dxfId="1412" priority="1510" operator="equal">
      <formula>5212</formula>
    </cfRule>
    <cfRule type="cellIs" dxfId="1411" priority="1511" operator="equal">
      <formula>526</formula>
    </cfRule>
    <cfRule type="cellIs" dxfId="1410" priority="1512" operator="equal">
      <formula>8210</formula>
    </cfRule>
    <cfRule type="cellIs" dxfId="1409" priority="1513" operator="equal">
      <formula>7210</formula>
    </cfRule>
    <cfRule type="cellIs" dxfId="1408" priority="1514" operator="equal">
      <formula>4910</formula>
    </cfRule>
    <cfRule type="cellIs" dxfId="1407" priority="1515" operator="equal">
      <formula>6210</formula>
    </cfRule>
    <cfRule type="cellIs" dxfId="1406" priority="1516" operator="equal">
      <formula>5410</formula>
    </cfRule>
    <cfRule type="cellIs" dxfId="1405" priority="1517" operator="equal">
      <formula>3210</formula>
    </cfRule>
    <cfRule type="cellIs" dxfId="1404" priority="1518" operator="equal">
      <formula>111</formula>
    </cfRule>
  </conditionalFormatting>
  <conditionalFormatting sqref="N587:N591">
    <cfRule type="cellIs" dxfId="1403" priority="1497" operator="between">
      <formula>121</formula>
      <formula>129</formula>
    </cfRule>
    <cfRule type="cellIs" dxfId="1402" priority="1498" operator="equal">
      <formula>527</formula>
    </cfRule>
    <cfRule type="cellIs" dxfId="1401" priority="1499" operator="equal">
      <formula>5212</formula>
    </cfRule>
    <cfRule type="cellIs" dxfId="1400" priority="1500" operator="equal">
      <formula>526</formula>
    </cfRule>
    <cfRule type="cellIs" dxfId="1399" priority="1501" operator="equal">
      <formula>8210</formula>
    </cfRule>
    <cfRule type="cellIs" dxfId="1398" priority="1502" operator="equal">
      <formula>7210</formula>
    </cfRule>
    <cfRule type="cellIs" dxfId="1397" priority="1503" operator="equal">
      <formula>4910</formula>
    </cfRule>
    <cfRule type="cellIs" dxfId="1396" priority="1504" operator="equal">
      <formula>6210</formula>
    </cfRule>
    <cfRule type="cellIs" dxfId="1395" priority="1505" operator="equal">
      <formula>5410</formula>
    </cfRule>
    <cfRule type="cellIs" dxfId="1394" priority="1506" operator="equal">
      <formula>3210</formula>
    </cfRule>
    <cfRule type="cellIs" dxfId="1393" priority="1507" operator="equal">
      <formula>111</formula>
    </cfRule>
  </conditionalFormatting>
  <conditionalFormatting sqref="N593:N597">
    <cfRule type="cellIs" dxfId="1392" priority="1486" operator="between">
      <formula>121</formula>
      <formula>129</formula>
    </cfRule>
    <cfRule type="cellIs" dxfId="1391" priority="1487" operator="equal">
      <formula>527</formula>
    </cfRule>
    <cfRule type="cellIs" dxfId="1390" priority="1488" operator="equal">
      <formula>5212</formula>
    </cfRule>
    <cfRule type="cellIs" dxfId="1389" priority="1489" operator="equal">
      <formula>526</formula>
    </cfRule>
    <cfRule type="cellIs" dxfId="1388" priority="1490" operator="equal">
      <formula>8210</formula>
    </cfRule>
    <cfRule type="cellIs" dxfId="1387" priority="1491" operator="equal">
      <formula>7210</formula>
    </cfRule>
    <cfRule type="cellIs" dxfId="1386" priority="1492" operator="equal">
      <formula>4910</formula>
    </cfRule>
    <cfRule type="cellIs" dxfId="1385" priority="1493" operator="equal">
      <formula>6210</formula>
    </cfRule>
    <cfRule type="cellIs" dxfId="1384" priority="1494" operator="equal">
      <formula>5410</formula>
    </cfRule>
    <cfRule type="cellIs" dxfId="1383" priority="1495" operator="equal">
      <formula>3210</formula>
    </cfRule>
    <cfRule type="cellIs" dxfId="1382" priority="1496" operator="equal">
      <formula>111</formula>
    </cfRule>
  </conditionalFormatting>
  <conditionalFormatting sqref="N599:N603">
    <cfRule type="cellIs" dxfId="1381" priority="1475" operator="between">
      <formula>121</formula>
      <formula>129</formula>
    </cfRule>
    <cfRule type="cellIs" dxfId="1380" priority="1476" operator="equal">
      <formula>527</formula>
    </cfRule>
    <cfRule type="cellIs" dxfId="1379" priority="1477" operator="equal">
      <formula>5212</formula>
    </cfRule>
    <cfRule type="cellIs" dxfId="1378" priority="1478" operator="equal">
      <formula>526</formula>
    </cfRule>
    <cfRule type="cellIs" dxfId="1377" priority="1479" operator="equal">
      <formula>8210</formula>
    </cfRule>
    <cfRule type="cellIs" dxfId="1376" priority="1480" operator="equal">
      <formula>7210</formula>
    </cfRule>
    <cfRule type="cellIs" dxfId="1375" priority="1481" operator="equal">
      <formula>4910</formula>
    </cfRule>
    <cfRule type="cellIs" dxfId="1374" priority="1482" operator="equal">
      <formula>6210</formula>
    </cfRule>
    <cfRule type="cellIs" dxfId="1373" priority="1483" operator="equal">
      <formula>5410</formula>
    </cfRule>
    <cfRule type="cellIs" dxfId="1372" priority="1484" operator="equal">
      <formula>3210</formula>
    </cfRule>
    <cfRule type="cellIs" dxfId="1371" priority="1485" operator="equal">
      <formula>111</formula>
    </cfRule>
  </conditionalFormatting>
  <conditionalFormatting sqref="N606:N610">
    <cfRule type="cellIs" dxfId="1370" priority="1464" operator="between">
      <formula>121</formula>
      <formula>129</formula>
    </cfRule>
    <cfRule type="cellIs" dxfId="1369" priority="1465" operator="equal">
      <formula>527</formula>
    </cfRule>
    <cfRule type="cellIs" dxfId="1368" priority="1466" operator="equal">
      <formula>5212</formula>
    </cfRule>
    <cfRule type="cellIs" dxfId="1367" priority="1467" operator="equal">
      <formula>526</formula>
    </cfRule>
    <cfRule type="cellIs" dxfId="1366" priority="1468" operator="equal">
      <formula>8210</formula>
    </cfRule>
    <cfRule type="cellIs" dxfId="1365" priority="1469" operator="equal">
      <formula>7210</formula>
    </cfRule>
    <cfRule type="cellIs" dxfId="1364" priority="1470" operator="equal">
      <formula>4910</formula>
    </cfRule>
    <cfRule type="cellIs" dxfId="1363" priority="1471" operator="equal">
      <formula>6210</formula>
    </cfRule>
    <cfRule type="cellIs" dxfId="1362" priority="1472" operator="equal">
      <formula>5410</formula>
    </cfRule>
    <cfRule type="cellIs" dxfId="1361" priority="1473" operator="equal">
      <formula>3210</formula>
    </cfRule>
    <cfRule type="cellIs" dxfId="1360" priority="1474" operator="equal">
      <formula>111</formula>
    </cfRule>
  </conditionalFormatting>
  <conditionalFormatting sqref="N613:N617">
    <cfRule type="cellIs" dxfId="1359" priority="1453" operator="between">
      <formula>121</formula>
      <formula>129</formula>
    </cfRule>
    <cfRule type="cellIs" dxfId="1358" priority="1454" operator="equal">
      <formula>527</formula>
    </cfRule>
    <cfRule type="cellIs" dxfId="1357" priority="1455" operator="equal">
      <formula>5212</formula>
    </cfRule>
    <cfRule type="cellIs" dxfId="1356" priority="1456" operator="equal">
      <formula>526</formula>
    </cfRule>
    <cfRule type="cellIs" dxfId="1355" priority="1457" operator="equal">
      <formula>8210</formula>
    </cfRule>
    <cfRule type="cellIs" dxfId="1354" priority="1458" operator="equal">
      <formula>7210</formula>
    </cfRule>
    <cfRule type="cellIs" dxfId="1353" priority="1459" operator="equal">
      <formula>4910</formula>
    </cfRule>
    <cfRule type="cellIs" dxfId="1352" priority="1460" operator="equal">
      <formula>6210</formula>
    </cfRule>
    <cfRule type="cellIs" dxfId="1351" priority="1461" operator="equal">
      <formula>5410</formula>
    </cfRule>
    <cfRule type="cellIs" dxfId="1350" priority="1462" operator="equal">
      <formula>3210</formula>
    </cfRule>
    <cfRule type="cellIs" dxfId="1349" priority="1463" operator="equal">
      <formula>111</formula>
    </cfRule>
  </conditionalFormatting>
  <conditionalFormatting sqref="N619:N623">
    <cfRule type="cellIs" dxfId="1348" priority="1442" operator="between">
      <formula>121</formula>
      <formula>129</formula>
    </cfRule>
    <cfRule type="cellIs" dxfId="1347" priority="1443" operator="equal">
      <formula>527</formula>
    </cfRule>
    <cfRule type="cellIs" dxfId="1346" priority="1444" operator="equal">
      <formula>5212</formula>
    </cfRule>
    <cfRule type="cellIs" dxfId="1345" priority="1445" operator="equal">
      <formula>526</formula>
    </cfRule>
    <cfRule type="cellIs" dxfId="1344" priority="1446" operator="equal">
      <formula>8210</formula>
    </cfRule>
    <cfRule type="cellIs" dxfId="1343" priority="1447" operator="equal">
      <formula>7210</formula>
    </cfRule>
    <cfRule type="cellIs" dxfId="1342" priority="1448" operator="equal">
      <formula>4910</formula>
    </cfRule>
    <cfRule type="cellIs" dxfId="1341" priority="1449" operator="equal">
      <formula>6210</formula>
    </cfRule>
    <cfRule type="cellIs" dxfId="1340" priority="1450" operator="equal">
      <formula>5410</formula>
    </cfRule>
    <cfRule type="cellIs" dxfId="1339" priority="1451" operator="equal">
      <formula>3210</formula>
    </cfRule>
    <cfRule type="cellIs" dxfId="1338" priority="1452" operator="equal">
      <formula>111</formula>
    </cfRule>
  </conditionalFormatting>
  <conditionalFormatting sqref="N627:N631">
    <cfRule type="cellIs" dxfId="1337" priority="1431" operator="between">
      <formula>121</formula>
      <formula>129</formula>
    </cfRule>
    <cfRule type="cellIs" dxfId="1336" priority="1432" operator="equal">
      <formula>527</formula>
    </cfRule>
    <cfRule type="cellIs" dxfId="1335" priority="1433" operator="equal">
      <formula>5212</formula>
    </cfRule>
    <cfRule type="cellIs" dxfId="1334" priority="1434" operator="equal">
      <formula>526</formula>
    </cfRule>
    <cfRule type="cellIs" dxfId="1333" priority="1435" operator="equal">
      <formula>8210</formula>
    </cfRule>
    <cfRule type="cellIs" dxfId="1332" priority="1436" operator="equal">
      <formula>7210</formula>
    </cfRule>
    <cfRule type="cellIs" dxfId="1331" priority="1437" operator="equal">
      <formula>4910</formula>
    </cfRule>
    <cfRule type="cellIs" dxfId="1330" priority="1438" operator="equal">
      <formula>6210</formula>
    </cfRule>
    <cfRule type="cellIs" dxfId="1329" priority="1439" operator="equal">
      <formula>5410</formula>
    </cfRule>
    <cfRule type="cellIs" dxfId="1328" priority="1440" operator="equal">
      <formula>3210</formula>
    </cfRule>
    <cfRule type="cellIs" dxfId="1327" priority="1441" operator="equal">
      <formula>111</formula>
    </cfRule>
  </conditionalFormatting>
  <conditionalFormatting sqref="N633:N637">
    <cfRule type="cellIs" dxfId="1326" priority="1420" operator="between">
      <formula>121</formula>
      <formula>129</formula>
    </cfRule>
    <cfRule type="cellIs" dxfId="1325" priority="1421" operator="equal">
      <formula>527</formula>
    </cfRule>
    <cfRule type="cellIs" dxfId="1324" priority="1422" operator="equal">
      <formula>5212</formula>
    </cfRule>
    <cfRule type="cellIs" dxfId="1323" priority="1423" operator="equal">
      <formula>526</formula>
    </cfRule>
    <cfRule type="cellIs" dxfId="1322" priority="1424" operator="equal">
      <formula>8210</formula>
    </cfRule>
    <cfRule type="cellIs" dxfId="1321" priority="1425" operator="equal">
      <formula>7210</formula>
    </cfRule>
    <cfRule type="cellIs" dxfId="1320" priority="1426" operator="equal">
      <formula>4910</formula>
    </cfRule>
    <cfRule type="cellIs" dxfId="1319" priority="1427" operator="equal">
      <formula>6210</formula>
    </cfRule>
    <cfRule type="cellIs" dxfId="1318" priority="1428" operator="equal">
      <formula>5410</formula>
    </cfRule>
    <cfRule type="cellIs" dxfId="1317" priority="1429" operator="equal">
      <formula>3210</formula>
    </cfRule>
    <cfRule type="cellIs" dxfId="1316" priority="1430" operator="equal">
      <formula>111</formula>
    </cfRule>
  </conditionalFormatting>
  <conditionalFormatting sqref="N639:N643">
    <cfRule type="cellIs" dxfId="1315" priority="1409" operator="between">
      <formula>121</formula>
      <formula>129</formula>
    </cfRule>
    <cfRule type="cellIs" dxfId="1314" priority="1410" operator="equal">
      <formula>527</formula>
    </cfRule>
    <cfRule type="cellIs" dxfId="1313" priority="1411" operator="equal">
      <formula>5212</formula>
    </cfRule>
    <cfRule type="cellIs" dxfId="1312" priority="1412" operator="equal">
      <formula>526</formula>
    </cfRule>
    <cfRule type="cellIs" dxfId="1311" priority="1413" operator="equal">
      <formula>8210</formula>
    </cfRule>
    <cfRule type="cellIs" dxfId="1310" priority="1414" operator="equal">
      <formula>7210</formula>
    </cfRule>
    <cfRule type="cellIs" dxfId="1309" priority="1415" operator="equal">
      <formula>4910</formula>
    </cfRule>
    <cfRule type="cellIs" dxfId="1308" priority="1416" operator="equal">
      <formula>6210</formula>
    </cfRule>
    <cfRule type="cellIs" dxfId="1307" priority="1417" operator="equal">
      <formula>5410</formula>
    </cfRule>
    <cfRule type="cellIs" dxfId="1306" priority="1418" operator="equal">
      <formula>3210</formula>
    </cfRule>
    <cfRule type="cellIs" dxfId="1305" priority="1419" operator="equal">
      <formula>111</formula>
    </cfRule>
  </conditionalFormatting>
  <conditionalFormatting sqref="N645:N649">
    <cfRule type="cellIs" dxfId="1304" priority="1398" operator="between">
      <formula>121</formula>
      <formula>129</formula>
    </cfRule>
    <cfRule type="cellIs" dxfId="1303" priority="1399" operator="equal">
      <formula>527</formula>
    </cfRule>
    <cfRule type="cellIs" dxfId="1302" priority="1400" operator="equal">
      <formula>5212</formula>
    </cfRule>
    <cfRule type="cellIs" dxfId="1301" priority="1401" operator="equal">
      <formula>526</formula>
    </cfRule>
    <cfRule type="cellIs" dxfId="1300" priority="1402" operator="equal">
      <formula>8210</formula>
    </cfRule>
    <cfRule type="cellIs" dxfId="1299" priority="1403" operator="equal">
      <formula>7210</formula>
    </cfRule>
    <cfRule type="cellIs" dxfId="1298" priority="1404" operator="equal">
      <formula>4910</formula>
    </cfRule>
    <cfRule type="cellIs" dxfId="1297" priority="1405" operator="equal">
      <formula>6210</formula>
    </cfRule>
    <cfRule type="cellIs" dxfId="1296" priority="1406" operator="equal">
      <formula>5410</formula>
    </cfRule>
    <cfRule type="cellIs" dxfId="1295" priority="1407" operator="equal">
      <formula>3210</formula>
    </cfRule>
    <cfRule type="cellIs" dxfId="1294" priority="1408" operator="equal">
      <formula>111</formula>
    </cfRule>
  </conditionalFormatting>
  <conditionalFormatting sqref="N652:N656">
    <cfRule type="cellIs" dxfId="1293" priority="1387" operator="between">
      <formula>121</formula>
      <formula>129</formula>
    </cfRule>
    <cfRule type="cellIs" dxfId="1292" priority="1388" operator="equal">
      <formula>527</formula>
    </cfRule>
    <cfRule type="cellIs" dxfId="1291" priority="1389" operator="equal">
      <formula>5212</formula>
    </cfRule>
    <cfRule type="cellIs" dxfId="1290" priority="1390" operator="equal">
      <formula>526</formula>
    </cfRule>
    <cfRule type="cellIs" dxfId="1289" priority="1391" operator="equal">
      <formula>8210</formula>
    </cfRule>
    <cfRule type="cellIs" dxfId="1288" priority="1392" operator="equal">
      <formula>7210</formula>
    </cfRule>
    <cfRule type="cellIs" dxfId="1287" priority="1393" operator="equal">
      <formula>4910</formula>
    </cfRule>
    <cfRule type="cellIs" dxfId="1286" priority="1394" operator="equal">
      <formula>6210</formula>
    </cfRule>
    <cfRule type="cellIs" dxfId="1285" priority="1395" operator="equal">
      <formula>5410</formula>
    </cfRule>
    <cfRule type="cellIs" dxfId="1284" priority="1396" operator="equal">
      <formula>3210</formula>
    </cfRule>
    <cfRule type="cellIs" dxfId="1283" priority="1397" operator="equal">
      <formula>111</formula>
    </cfRule>
  </conditionalFormatting>
  <conditionalFormatting sqref="N658:N662">
    <cfRule type="cellIs" dxfId="1282" priority="1376" operator="between">
      <formula>121</formula>
      <formula>129</formula>
    </cfRule>
    <cfRule type="cellIs" dxfId="1281" priority="1377" operator="equal">
      <formula>527</formula>
    </cfRule>
    <cfRule type="cellIs" dxfId="1280" priority="1378" operator="equal">
      <formula>5212</formula>
    </cfRule>
    <cfRule type="cellIs" dxfId="1279" priority="1379" operator="equal">
      <formula>526</formula>
    </cfRule>
    <cfRule type="cellIs" dxfId="1278" priority="1380" operator="equal">
      <formula>8210</formula>
    </cfRule>
    <cfRule type="cellIs" dxfId="1277" priority="1381" operator="equal">
      <formula>7210</formula>
    </cfRule>
    <cfRule type="cellIs" dxfId="1276" priority="1382" operator="equal">
      <formula>4910</formula>
    </cfRule>
    <cfRule type="cellIs" dxfId="1275" priority="1383" operator="equal">
      <formula>6210</formula>
    </cfRule>
    <cfRule type="cellIs" dxfId="1274" priority="1384" operator="equal">
      <formula>5410</formula>
    </cfRule>
    <cfRule type="cellIs" dxfId="1273" priority="1385" operator="equal">
      <formula>3210</formula>
    </cfRule>
    <cfRule type="cellIs" dxfId="1272" priority="1386" operator="equal">
      <formula>111</formula>
    </cfRule>
  </conditionalFormatting>
  <conditionalFormatting sqref="N664:N668">
    <cfRule type="cellIs" dxfId="1271" priority="1365" operator="between">
      <formula>121</formula>
      <formula>129</formula>
    </cfRule>
    <cfRule type="cellIs" dxfId="1270" priority="1366" operator="equal">
      <formula>527</formula>
    </cfRule>
    <cfRule type="cellIs" dxfId="1269" priority="1367" operator="equal">
      <formula>5212</formula>
    </cfRule>
    <cfRule type="cellIs" dxfId="1268" priority="1368" operator="equal">
      <formula>526</formula>
    </cfRule>
    <cfRule type="cellIs" dxfId="1267" priority="1369" operator="equal">
      <formula>8210</formula>
    </cfRule>
    <cfRule type="cellIs" dxfId="1266" priority="1370" operator="equal">
      <formula>7210</formula>
    </cfRule>
    <cfRule type="cellIs" dxfId="1265" priority="1371" operator="equal">
      <formula>4910</formula>
    </cfRule>
    <cfRule type="cellIs" dxfId="1264" priority="1372" operator="equal">
      <formula>6210</formula>
    </cfRule>
    <cfRule type="cellIs" dxfId="1263" priority="1373" operator="equal">
      <formula>5410</formula>
    </cfRule>
    <cfRule type="cellIs" dxfId="1262" priority="1374" operator="equal">
      <formula>3210</formula>
    </cfRule>
    <cfRule type="cellIs" dxfId="1261" priority="1375" operator="equal">
      <formula>111</formula>
    </cfRule>
  </conditionalFormatting>
  <conditionalFormatting sqref="N670:N674">
    <cfRule type="cellIs" dxfId="1260" priority="1354" operator="between">
      <formula>121</formula>
      <formula>129</formula>
    </cfRule>
    <cfRule type="cellIs" dxfId="1259" priority="1355" operator="equal">
      <formula>527</formula>
    </cfRule>
    <cfRule type="cellIs" dxfId="1258" priority="1356" operator="equal">
      <formula>5212</formula>
    </cfRule>
    <cfRule type="cellIs" dxfId="1257" priority="1357" operator="equal">
      <formula>526</formula>
    </cfRule>
    <cfRule type="cellIs" dxfId="1256" priority="1358" operator="equal">
      <formula>8210</formula>
    </cfRule>
    <cfRule type="cellIs" dxfId="1255" priority="1359" operator="equal">
      <formula>7210</formula>
    </cfRule>
    <cfRule type="cellIs" dxfId="1254" priority="1360" operator="equal">
      <formula>4910</formula>
    </cfRule>
    <cfRule type="cellIs" dxfId="1253" priority="1361" operator="equal">
      <formula>6210</formula>
    </cfRule>
    <cfRule type="cellIs" dxfId="1252" priority="1362" operator="equal">
      <formula>5410</formula>
    </cfRule>
    <cfRule type="cellIs" dxfId="1251" priority="1363" operator="equal">
      <formula>3210</formula>
    </cfRule>
    <cfRule type="cellIs" dxfId="1250" priority="1364" operator="equal">
      <formula>111</formula>
    </cfRule>
  </conditionalFormatting>
  <conditionalFormatting sqref="N676:N680">
    <cfRule type="cellIs" dxfId="1249" priority="1343" operator="between">
      <formula>121</formula>
      <formula>129</formula>
    </cfRule>
    <cfRule type="cellIs" dxfId="1248" priority="1344" operator="equal">
      <formula>527</formula>
    </cfRule>
    <cfRule type="cellIs" dxfId="1247" priority="1345" operator="equal">
      <formula>5212</formula>
    </cfRule>
    <cfRule type="cellIs" dxfId="1246" priority="1346" operator="equal">
      <formula>526</formula>
    </cfRule>
    <cfRule type="cellIs" dxfId="1245" priority="1347" operator="equal">
      <formula>8210</formula>
    </cfRule>
    <cfRule type="cellIs" dxfId="1244" priority="1348" operator="equal">
      <formula>7210</formula>
    </cfRule>
    <cfRule type="cellIs" dxfId="1243" priority="1349" operator="equal">
      <formula>4910</formula>
    </cfRule>
    <cfRule type="cellIs" dxfId="1242" priority="1350" operator="equal">
      <formula>6210</formula>
    </cfRule>
    <cfRule type="cellIs" dxfId="1241" priority="1351" operator="equal">
      <formula>5410</formula>
    </cfRule>
    <cfRule type="cellIs" dxfId="1240" priority="1352" operator="equal">
      <formula>3210</formula>
    </cfRule>
    <cfRule type="cellIs" dxfId="1239" priority="1353" operator="equal">
      <formula>111</formula>
    </cfRule>
  </conditionalFormatting>
  <conditionalFormatting sqref="N682:N686">
    <cfRule type="cellIs" dxfId="1238" priority="1332" operator="between">
      <formula>121</formula>
      <formula>129</formula>
    </cfRule>
    <cfRule type="cellIs" dxfId="1237" priority="1333" operator="equal">
      <formula>527</formula>
    </cfRule>
    <cfRule type="cellIs" dxfId="1236" priority="1334" operator="equal">
      <formula>5212</formula>
    </cfRule>
    <cfRule type="cellIs" dxfId="1235" priority="1335" operator="equal">
      <formula>526</formula>
    </cfRule>
    <cfRule type="cellIs" dxfId="1234" priority="1336" operator="equal">
      <formula>8210</formula>
    </cfRule>
    <cfRule type="cellIs" dxfId="1233" priority="1337" operator="equal">
      <formula>7210</formula>
    </cfRule>
    <cfRule type="cellIs" dxfId="1232" priority="1338" operator="equal">
      <formula>4910</formula>
    </cfRule>
    <cfRule type="cellIs" dxfId="1231" priority="1339" operator="equal">
      <formula>6210</formula>
    </cfRule>
    <cfRule type="cellIs" dxfId="1230" priority="1340" operator="equal">
      <formula>5410</formula>
    </cfRule>
    <cfRule type="cellIs" dxfId="1229" priority="1341" operator="equal">
      <formula>3210</formula>
    </cfRule>
    <cfRule type="cellIs" dxfId="1228" priority="1342" operator="equal">
      <formula>111</formula>
    </cfRule>
  </conditionalFormatting>
  <conditionalFormatting sqref="N689:N693">
    <cfRule type="cellIs" dxfId="1227" priority="1321" operator="between">
      <formula>121</formula>
      <formula>129</formula>
    </cfRule>
    <cfRule type="cellIs" dxfId="1226" priority="1322" operator="equal">
      <formula>527</formula>
    </cfRule>
    <cfRule type="cellIs" dxfId="1225" priority="1323" operator="equal">
      <formula>5212</formula>
    </cfRule>
    <cfRule type="cellIs" dxfId="1224" priority="1324" operator="equal">
      <formula>526</formula>
    </cfRule>
    <cfRule type="cellIs" dxfId="1223" priority="1325" operator="equal">
      <formula>8210</formula>
    </cfRule>
    <cfRule type="cellIs" dxfId="1222" priority="1326" operator="equal">
      <formula>7210</formula>
    </cfRule>
    <cfRule type="cellIs" dxfId="1221" priority="1327" operator="equal">
      <formula>4910</formula>
    </cfRule>
    <cfRule type="cellIs" dxfId="1220" priority="1328" operator="equal">
      <formula>6210</formula>
    </cfRule>
    <cfRule type="cellIs" dxfId="1219" priority="1329" operator="equal">
      <formula>5410</formula>
    </cfRule>
    <cfRule type="cellIs" dxfId="1218" priority="1330" operator="equal">
      <formula>3210</formula>
    </cfRule>
    <cfRule type="cellIs" dxfId="1217" priority="1331" operator="equal">
      <formula>111</formula>
    </cfRule>
  </conditionalFormatting>
  <conditionalFormatting sqref="N695:N699">
    <cfRule type="cellIs" dxfId="1216" priority="1310" operator="between">
      <formula>121</formula>
      <formula>129</formula>
    </cfRule>
    <cfRule type="cellIs" dxfId="1215" priority="1311" operator="equal">
      <formula>527</formula>
    </cfRule>
    <cfRule type="cellIs" dxfId="1214" priority="1312" operator="equal">
      <formula>5212</formula>
    </cfRule>
    <cfRule type="cellIs" dxfId="1213" priority="1313" operator="equal">
      <formula>526</formula>
    </cfRule>
    <cfRule type="cellIs" dxfId="1212" priority="1314" operator="equal">
      <formula>8210</formula>
    </cfRule>
    <cfRule type="cellIs" dxfId="1211" priority="1315" operator="equal">
      <formula>7210</formula>
    </cfRule>
    <cfRule type="cellIs" dxfId="1210" priority="1316" operator="equal">
      <formula>4910</formula>
    </cfRule>
    <cfRule type="cellIs" dxfId="1209" priority="1317" operator="equal">
      <formula>6210</formula>
    </cfRule>
    <cfRule type="cellIs" dxfId="1208" priority="1318" operator="equal">
      <formula>5410</formula>
    </cfRule>
    <cfRule type="cellIs" dxfId="1207" priority="1319" operator="equal">
      <formula>3210</formula>
    </cfRule>
    <cfRule type="cellIs" dxfId="1206" priority="1320" operator="equal">
      <formula>111</formula>
    </cfRule>
  </conditionalFormatting>
  <conditionalFormatting sqref="N701:N705">
    <cfRule type="cellIs" dxfId="1205" priority="1299" operator="between">
      <formula>121</formula>
      <formula>129</formula>
    </cfRule>
    <cfRule type="cellIs" dxfId="1204" priority="1300" operator="equal">
      <formula>527</formula>
    </cfRule>
    <cfRule type="cellIs" dxfId="1203" priority="1301" operator="equal">
      <formula>5212</formula>
    </cfRule>
    <cfRule type="cellIs" dxfId="1202" priority="1302" operator="equal">
      <formula>526</formula>
    </cfRule>
    <cfRule type="cellIs" dxfId="1201" priority="1303" operator="equal">
      <formula>8210</formula>
    </cfRule>
    <cfRule type="cellIs" dxfId="1200" priority="1304" operator="equal">
      <formula>7210</formula>
    </cfRule>
    <cfRule type="cellIs" dxfId="1199" priority="1305" operator="equal">
      <formula>4910</formula>
    </cfRule>
    <cfRule type="cellIs" dxfId="1198" priority="1306" operator="equal">
      <formula>6210</formula>
    </cfRule>
    <cfRule type="cellIs" dxfId="1197" priority="1307" operator="equal">
      <formula>5410</formula>
    </cfRule>
    <cfRule type="cellIs" dxfId="1196" priority="1308" operator="equal">
      <formula>3210</formula>
    </cfRule>
    <cfRule type="cellIs" dxfId="1195" priority="1309" operator="equal">
      <formula>111</formula>
    </cfRule>
  </conditionalFormatting>
  <conditionalFormatting sqref="N707:N711">
    <cfRule type="cellIs" dxfId="1194" priority="1288" operator="between">
      <formula>121</formula>
      <formula>129</formula>
    </cfRule>
    <cfRule type="cellIs" dxfId="1193" priority="1289" operator="equal">
      <formula>527</formula>
    </cfRule>
    <cfRule type="cellIs" dxfId="1192" priority="1290" operator="equal">
      <formula>5212</formula>
    </cfRule>
    <cfRule type="cellIs" dxfId="1191" priority="1291" operator="equal">
      <formula>526</formula>
    </cfRule>
    <cfRule type="cellIs" dxfId="1190" priority="1292" operator="equal">
      <formula>8210</formula>
    </cfRule>
    <cfRule type="cellIs" dxfId="1189" priority="1293" operator="equal">
      <formula>7210</formula>
    </cfRule>
    <cfRule type="cellIs" dxfId="1188" priority="1294" operator="equal">
      <formula>4910</formula>
    </cfRule>
    <cfRule type="cellIs" dxfId="1187" priority="1295" operator="equal">
      <formula>6210</formula>
    </cfRule>
    <cfRule type="cellIs" dxfId="1186" priority="1296" operator="equal">
      <formula>5410</formula>
    </cfRule>
    <cfRule type="cellIs" dxfId="1185" priority="1297" operator="equal">
      <formula>3210</formula>
    </cfRule>
    <cfRule type="cellIs" dxfId="1184" priority="1298" operator="equal">
      <formula>111</formula>
    </cfRule>
  </conditionalFormatting>
  <conditionalFormatting sqref="N713:N717">
    <cfRule type="cellIs" dxfId="1183" priority="1277" operator="between">
      <formula>121</formula>
      <formula>129</formula>
    </cfRule>
    <cfRule type="cellIs" dxfId="1182" priority="1278" operator="equal">
      <formula>527</formula>
    </cfRule>
    <cfRule type="cellIs" dxfId="1181" priority="1279" operator="equal">
      <formula>5212</formula>
    </cfRule>
    <cfRule type="cellIs" dxfId="1180" priority="1280" operator="equal">
      <formula>526</formula>
    </cfRule>
    <cfRule type="cellIs" dxfId="1179" priority="1281" operator="equal">
      <formula>8210</formula>
    </cfRule>
    <cfRule type="cellIs" dxfId="1178" priority="1282" operator="equal">
      <formula>7210</formula>
    </cfRule>
    <cfRule type="cellIs" dxfId="1177" priority="1283" operator="equal">
      <formula>4910</formula>
    </cfRule>
    <cfRule type="cellIs" dxfId="1176" priority="1284" operator="equal">
      <formula>6210</formula>
    </cfRule>
    <cfRule type="cellIs" dxfId="1175" priority="1285" operator="equal">
      <formula>5410</formula>
    </cfRule>
    <cfRule type="cellIs" dxfId="1174" priority="1286" operator="equal">
      <formula>3210</formula>
    </cfRule>
    <cfRule type="cellIs" dxfId="1173" priority="1287" operator="equal">
      <formula>111</formula>
    </cfRule>
  </conditionalFormatting>
  <conditionalFormatting sqref="N719:N723">
    <cfRule type="cellIs" dxfId="1172" priority="1266" operator="between">
      <formula>121</formula>
      <formula>129</formula>
    </cfRule>
    <cfRule type="cellIs" dxfId="1171" priority="1267" operator="equal">
      <formula>527</formula>
    </cfRule>
    <cfRule type="cellIs" dxfId="1170" priority="1268" operator="equal">
      <formula>5212</formula>
    </cfRule>
    <cfRule type="cellIs" dxfId="1169" priority="1269" operator="equal">
      <formula>526</formula>
    </cfRule>
    <cfRule type="cellIs" dxfId="1168" priority="1270" operator="equal">
      <formula>8210</formula>
    </cfRule>
    <cfRule type="cellIs" dxfId="1167" priority="1271" operator="equal">
      <formula>7210</formula>
    </cfRule>
    <cfRule type="cellIs" dxfId="1166" priority="1272" operator="equal">
      <formula>4910</formula>
    </cfRule>
    <cfRule type="cellIs" dxfId="1165" priority="1273" operator="equal">
      <formula>6210</formula>
    </cfRule>
    <cfRule type="cellIs" dxfId="1164" priority="1274" operator="equal">
      <formula>5410</formula>
    </cfRule>
    <cfRule type="cellIs" dxfId="1163" priority="1275" operator="equal">
      <formula>3210</formula>
    </cfRule>
    <cfRule type="cellIs" dxfId="1162" priority="1276" operator="equal">
      <formula>111</formula>
    </cfRule>
  </conditionalFormatting>
  <conditionalFormatting sqref="N725:N729">
    <cfRule type="cellIs" dxfId="1161" priority="1255" operator="between">
      <formula>121</formula>
      <formula>129</formula>
    </cfRule>
    <cfRule type="cellIs" dxfId="1160" priority="1256" operator="equal">
      <formula>527</formula>
    </cfRule>
    <cfRule type="cellIs" dxfId="1159" priority="1257" operator="equal">
      <formula>5212</formula>
    </cfRule>
    <cfRule type="cellIs" dxfId="1158" priority="1258" operator="equal">
      <formula>526</formula>
    </cfRule>
    <cfRule type="cellIs" dxfId="1157" priority="1259" operator="equal">
      <formula>8210</formula>
    </cfRule>
    <cfRule type="cellIs" dxfId="1156" priority="1260" operator="equal">
      <formula>7210</formula>
    </cfRule>
    <cfRule type="cellIs" dxfId="1155" priority="1261" operator="equal">
      <formula>4910</formula>
    </cfRule>
    <cfRule type="cellIs" dxfId="1154" priority="1262" operator="equal">
      <formula>6210</formula>
    </cfRule>
    <cfRule type="cellIs" dxfId="1153" priority="1263" operator="equal">
      <formula>5410</formula>
    </cfRule>
    <cfRule type="cellIs" dxfId="1152" priority="1264" operator="equal">
      <formula>3210</formula>
    </cfRule>
    <cfRule type="cellIs" dxfId="1151" priority="1265" operator="equal">
      <formula>111</formula>
    </cfRule>
  </conditionalFormatting>
  <conditionalFormatting sqref="N731:N735">
    <cfRule type="cellIs" dxfId="1150" priority="1244" operator="between">
      <formula>121</formula>
      <formula>129</formula>
    </cfRule>
    <cfRule type="cellIs" dxfId="1149" priority="1245" operator="equal">
      <formula>527</formula>
    </cfRule>
    <cfRule type="cellIs" dxfId="1148" priority="1246" operator="equal">
      <formula>5212</formula>
    </cfRule>
    <cfRule type="cellIs" dxfId="1147" priority="1247" operator="equal">
      <formula>526</formula>
    </cfRule>
    <cfRule type="cellIs" dxfId="1146" priority="1248" operator="equal">
      <formula>8210</formula>
    </cfRule>
    <cfRule type="cellIs" dxfId="1145" priority="1249" operator="equal">
      <formula>7210</formula>
    </cfRule>
    <cfRule type="cellIs" dxfId="1144" priority="1250" operator="equal">
      <formula>4910</formula>
    </cfRule>
    <cfRule type="cellIs" dxfId="1143" priority="1251" operator="equal">
      <formula>6210</formula>
    </cfRule>
    <cfRule type="cellIs" dxfId="1142" priority="1252" operator="equal">
      <formula>5410</formula>
    </cfRule>
    <cfRule type="cellIs" dxfId="1141" priority="1253" operator="equal">
      <formula>3210</formula>
    </cfRule>
    <cfRule type="cellIs" dxfId="1140" priority="1254" operator="equal">
      <formula>111</formula>
    </cfRule>
  </conditionalFormatting>
  <conditionalFormatting sqref="N737:N741">
    <cfRule type="cellIs" dxfId="1139" priority="1233" operator="between">
      <formula>121</formula>
      <formula>129</formula>
    </cfRule>
    <cfRule type="cellIs" dxfId="1138" priority="1234" operator="equal">
      <formula>527</formula>
    </cfRule>
    <cfRule type="cellIs" dxfId="1137" priority="1235" operator="equal">
      <formula>5212</formula>
    </cfRule>
    <cfRule type="cellIs" dxfId="1136" priority="1236" operator="equal">
      <formula>526</formula>
    </cfRule>
    <cfRule type="cellIs" dxfId="1135" priority="1237" operator="equal">
      <formula>8210</formula>
    </cfRule>
    <cfRule type="cellIs" dxfId="1134" priority="1238" operator="equal">
      <formula>7210</formula>
    </cfRule>
    <cfRule type="cellIs" dxfId="1133" priority="1239" operator="equal">
      <formula>4910</formula>
    </cfRule>
    <cfRule type="cellIs" dxfId="1132" priority="1240" operator="equal">
      <formula>6210</formula>
    </cfRule>
    <cfRule type="cellIs" dxfId="1131" priority="1241" operator="equal">
      <formula>5410</formula>
    </cfRule>
    <cfRule type="cellIs" dxfId="1130" priority="1242" operator="equal">
      <formula>3210</formula>
    </cfRule>
    <cfRule type="cellIs" dxfId="1129" priority="1243" operator="equal">
      <formula>111</formula>
    </cfRule>
  </conditionalFormatting>
  <conditionalFormatting sqref="N744:N748">
    <cfRule type="cellIs" dxfId="1128" priority="1222" operator="between">
      <formula>121</formula>
      <formula>129</formula>
    </cfRule>
    <cfRule type="cellIs" dxfId="1127" priority="1223" operator="equal">
      <formula>527</formula>
    </cfRule>
    <cfRule type="cellIs" dxfId="1126" priority="1224" operator="equal">
      <formula>5212</formula>
    </cfRule>
    <cfRule type="cellIs" dxfId="1125" priority="1225" operator="equal">
      <formula>526</formula>
    </cfRule>
    <cfRule type="cellIs" dxfId="1124" priority="1226" operator="equal">
      <formula>8210</formula>
    </cfRule>
    <cfRule type="cellIs" dxfId="1123" priority="1227" operator="equal">
      <formula>7210</formula>
    </cfRule>
    <cfRule type="cellIs" dxfId="1122" priority="1228" operator="equal">
      <formula>4910</formula>
    </cfRule>
    <cfRule type="cellIs" dxfId="1121" priority="1229" operator="equal">
      <formula>6210</formula>
    </cfRule>
    <cfRule type="cellIs" dxfId="1120" priority="1230" operator="equal">
      <formula>5410</formula>
    </cfRule>
    <cfRule type="cellIs" dxfId="1119" priority="1231" operator="equal">
      <formula>3210</formula>
    </cfRule>
    <cfRule type="cellIs" dxfId="1118" priority="1232" operator="equal">
      <formula>111</formula>
    </cfRule>
  </conditionalFormatting>
  <conditionalFormatting sqref="N751:N755">
    <cfRule type="cellIs" dxfId="1117" priority="1211" operator="between">
      <formula>121</formula>
      <formula>129</formula>
    </cfRule>
    <cfRule type="cellIs" dxfId="1116" priority="1212" operator="equal">
      <formula>527</formula>
    </cfRule>
    <cfRule type="cellIs" dxfId="1115" priority="1213" operator="equal">
      <formula>5212</formula>
    </cfRule>
    <cfRule type="cellIs" dxfId="1114" priority="1214" operator="equal">
      <formula>526</formula>
    </cfRule>
    <cfRule type="cellIs" dxfId="1113" priority="1215" operator="equal">
      <formula>8210</formula>
    </cfRule>
    <cfRule type="cellIs" dxfId="1112" priority="1216" operator="equal">
      <formula>7210</formula>
    </cfRule>
    <cfRule type="cellIs" dxfId="1111" priority="1217" operator="equal">
      <formula>4910</formula>
    </cfRule>
    <cfRule type="cellIs" dxfId="1110" priority="1218" operator="equal">
      <formula>6210</formula>
    </cfRule>
    <cfRule type="cellIs" dxfId="1109" priority="1219" operator="equal">
      <formula>5410</formula>
    </cfRule>
    <cfRule type="cellIs" dxfId="1108" priority="1220" operator="equal">
      <formula>3210</formula>
    </cfRule>
    <cfRule type="cellIs" dxfId="1107" priority="1221" operator="equal">
      <formula>111</formula>
    </cfRule>
  </conditionalFormatting>
  <conditionalFormatting sqref="N757:N761">
    <cfRule type="cellIs" dxfId="1106" priority="1200" operator="between">
      <formula>121</formula>
      <formula>129</formula>
    </cfRule>
    <cfRule type="cellIs" dxfId="1105" priority="1201" operator="equal">
      <formula>527</formula>
    </cfRule>
    <cfRule type="cellIs" dxfId="1104" priority="1202" operator="equal">
      <formula>5212</formula>
    </cfRule>
    <cfRule type="cellIs" dxfId="1103" priority="1203" operator="equal">
      <formula>526</formula>
    </cfRule>
    <cfRule type="cellIs" dxfId="1102" priority="1204" operator="equal">
      <formula>8210</formula>
    </cfRule>
    <cfRule type="cellIs" dxfId="1101" priority="1205" operator="equal">
      <formula>7210</formula>
    </cfRule>
    <cfRule type="cellIs" dxfId="1100" priority="1206" operator="equal">
      <formula>4910</formula>
    </cfRule>
    <cfRule type="cellIs" dxfId="1099" priority="1207" operator="equal">
      <formula>6210</formula>
    </cfRule>
    <cfRule type="cellIs" dxfId="1098" priority="1208" operator="equal">
      <formula>5410</formula>
    </cfRule>
    <cfRule type="cellIs" dxfId="1097" priority="1209" operator="equal">
      <formula>3210</formula>
    </cfRule>
    <cfRule type="cellIs" dxfId="1096" priority="1210" operator="equal">
      <formula>111</formula>
    </cfRule>
  </conditionalFormatting>
  <conditionalFormatting sqref="N763:N767">
    <cfRule type="cellIs" dxfId="1095" priority="1189" operator="between">
      <formula>121</formula>
      <formula>129</formula>
    </cfRule>
    <cfRule type="cellIs" dxfId="1094" priority="1190" operator="equal">
      <formula>527</formula>
    </cfRule>
    <cfRule type="cellIs" dxfId="1093" priority="1191" operator="equal">
      <formula>5212</formula>
    </cfRule>
    <cfRule type="cellIs" dxfId="1092" priority="1192" operator="equal">
      <formula>526</formula>
    </cfRule>
    <cfRule type="cellIs" dxfId="1091" priority="1193" operator="equal">
      <formula>8210</formula>
    </cfRule>
    <cfRule type="cellIs" dxfId="1090" priority="1194" operator="equal">
      <formula>7210</formula>
    </cfRule>
    <cfRule type="cellIs" dxfId="1089" priority="1195" operator="equal">
      <formula>4910</formula>
    </cfRule>
    <cfRule type="cellIs" dxfId="1088" priority="1196" operator="equal">
      <formula>6210</formula>
    </cfRule>
    <cfRule type="cellIs" dxfId="1087" priority="1197" operator="equal">
      <formula>5410</formula>
    </cfRule>
    <cfRule type="cellIs" dxfId="1086" priority="1198" operator="equal">
      <formula>3210</formula>
    </cfRule>
    <cfRule type="cellIs" dxfId="1085" priority="1199" operator="equal">
      <formula>111</formula>
    </cfRule>
  </conditionalFormatting>
  <conditionalFormatting sqref="N769:N773">
    <cfRule type="cellIs" dxfId="1084" priority="1178" operator="between">
      <formula>121</formula>
      <formula>129</formula>
    </cfRule>
    <cfRule type="cellIs" dxfId="1083" priority="1179" operator="equal">
      <formula>527</formula>
    </cfRule>
    <cfRule type="cellIs" dxfId="1082" priority="1180" operator="equal">
      <formula>5212</formula>
    </cfRule>
    <cfRule type="cellIs" dxfId="1081" priority="1181" operator="equal">
      <formula>526</formula>
    </cfRule>
    <cfRule type="cellIs" dxfId="1080" priority="1182" operator="equal">
      <formula>8210</formula>
    </cfRule>
    <cfRule type="cellIs" dxfId="1079" priority="1183" operator="equal">
      <formula>7210</formula>
    </cfRule>
    <cfRule type="cellIs" dxfId="1078" priority="1184" operator="equal">
      <formula>4910</formula>
    </cfRule>
    <cfRule type="cellIs" dxfId="1077" priority="1185" operator="equal">
      <formula>6210</formula>
    </cfRule>
    <cfRule type="cellIs" dxfId="1076" priority="1186" operator="equal">
      <formula>5410</formula>
    </cfRule>
    <cfRule type="cellIs" dxfId="1075" priority="1187" operator="equal">
      <formula>3210</formula>
    </cfRule>
    <cfRule type="cellIs" dxfId="1074" priority="1188" operator="equal">
      <formula>111</formula>
    </cfRule>
  </conditionalFormatting>
  <conditionalFormatting sqref="N775:N779">
    <cfRule type="cellIs" dxfId="1073" priority="1167" operator="between">
      <formula>121</formula>
      <formula>129</formula>
    </cfRule>
    <cfRule type="cellIs" dxfId="1072" priority="1168" operator="equal">
      <formula>527</formula>
    </cfRule>
    <cfRule type="cellIs" dxfId="1071" priority="1169" operator="equal">
      <formula>5212</formula>
    </cfRule>
    <cfRule type="cellIs" dxfId="1070" priority="1170" operator="equal">
      <formula>526</formula>
    </cfRule>
    <cfRule type="cellIs" dxfId="1069" priority="1171" operator="equal">
      <formula>8210</formula>
    </cfRule>
    <cfRule type="cellIs" dxfId="1068" priority="1172" operator="equal">
      <formula>7210</formula>
    </cfRule>
    <cfRule type="cellIs" dxfId="1067" priority="1173" operator="equal">
      <formula>4910</formula>
    </cfRule>
    <cfRule type="cellIs" dxfId="1066" priority="1174" operator="equal">
      <formula>6210</formula>
    </cfRule>
    <cfRule type="cellIs" dxfId="1065" priority="1175" operator="equal">
      <formula>5410</formula>
    </cfRule>
    <cfRule type="cellIs" dxfId="1064" priority="1176" operator="equal">
      <formula>3210</formula>
    </cfRule>
    <cfRule type="cellIs" dxfId="1063" priority="1177" operator="equal">
      <formula>111</formula>
    </cfRule>
  </conditionalFormatting>
  <conditionalFormatting sqref="N781:N785">
    <cfRule type="cellIs" dxfId="1062" priority="1156" operator="between">
      <formula>121</formula>
      <formula>129</formula>
    </cfRule>
    <cfRule type="cellIs" dxfId="1061" priority="1157" operator="equal">
      <formula>527</formula>
    </cfRule>
    <cfRule type="cellIs" dxfId="1060" priority="1158" operator="equal">
      <formula>5212</formula>
    </cfRule>
    <cfRule type="cellIs" dxfId="1059" priority="1159" operator="equal">
      <formula>526</formula>
    </cfRule>
    <cfRule type="cellIs" dxfId="1058" priority="1160" operator="equal">
      <formula>8210</formula>
    </cfRule>
    <cfRule type="cellIs" dxfId="1057" priority="1161" operator="equal">
      <formula>7210</formula>
    </cfRule>
    <cfRule type="cellIs" dxfId="1056" priority="1162" operator="equal">
      <formula>4910</formula>
    </cfRule>
    <cfRule type="cellIs" dxfId="1055" priority="1163" operator="equal">
      <formula>6210</formula>
    </cfRule>
    <cfRule type="cellIs" dxfId="1054" priority="1164" operator="equal">
      <formula>5410</formula>
    </cfRule>
    <cfRule type="cellIs" dxfId="1053" priority="1165" operator="equal">
      <formula>3210</formula>
    </cfRule>
    <cfRule type="cellIs" dxfId="1052" priority="1166" operator="equal">
      <formula>111</formula>
    </cfRule>
  </conditionalFormatting>
  <conditionalFormatting sqref="N787:N791">
    <cfRule type="cellIs" dxfId="1051" priority="1145" operator="between">
      <formula>121</formula>
      <formula>129</formula>
    </cfRule>
    <cfRule type="cellIs" dxfId="1050" priority="1146" operator="equal">
      <formula>527</formula>
    </cfRule>
    <cfRule type="cellIs" dxfId="1049" priority="1147" operator="equal">
      <formula>5212</formula>
    </cfRule>
    <cfRule type="cellIs" dxfId="1048" priority="1148" operator="equal">
      <formula>526</formula>
    </cfRule>
    <cfRule type="cellIs" dxfId="1047" priority="1149" operator="equal">
      <formula>8210</formula>
    </cfRule>
    <cfRule type="cellIs" dxfId="1046" priority="1150" operator="equal">
      <formula>7210</formula>
    </cfRule>
    <cfRule type="cellIs" dxfId="1045" priority="1151" operator="equal">
      <formula>4910</formula>
    </cfRule>
    <cfRule type="cellIs" dxfId="1044" priority="1152" operator="equal">
      <formula>6210</formula>
    </cfRule>
    <cfRule type="cellIs" dxfId="1043" priority="1153" operator="equal">
      <formula>5410</formula>
    </cfRule>
    <cfRule type="cellIs" dxfId="1042" priority="1154" operator="equal">
      <formula>3210</formula>
    </cfRule>
    <cfRule type="cellIs" dxfId="1041" priority="1155" operator="equal">
      <formula>111</formula>
    </cfRule>
  </conditionalFormatting>
  <conditionalFormatting sqref="N795:N799">
    <cfRule type="cellIs" dxfId="1040" priority="1134" operator="between">
      <formula>121</formula>
      <formula>129</formula>
    </cfRule>
    <cfRule type="cellIs" dxfId="1039" priority="1135" operator="equal">
      <formula>527</formula>
    </cfRule>
    <cfRule type="cellIs" dxfId="1038" priority="1136" operator="equal">
      <formula>5212</formula>
    </cfRule>
    <cfRule type="cellIs" dxfId="1037" priority="1137" operator="equal">
      <formula>526</formula>
    </cfRule>
    <cfRule type="cellIs" dxfId="1036" priority="1138" operator="equal">
      <formula>8210</formula>
    </cfRule>
    <cfRule type="cellIs" dxfId="1035" priority="1139" operator="equal">
      <formula>7210</formula>
    </cfRule>
    <cfRule type="cellIs" dxfId="1034" priority="1140" operator="equal">
      <formula>4910</formula>
    </cfRule>
    <cfRule type="cellIs" dxfId="1033" priority="1141" operator="equal">
      <formula>6210</formula>
    </cfRule>
    <cfRule type="cellIs" dxfId="1032" priority="1142" operator="equal">
      <formula>5410</formula>
    </cfRule>
    <cfRule type="cellIs" dxfId="1031" priority="1143" operator="equal">
      <formula>3210</formula>
    </cfRule>
    <cfRule type="cellIs" dxfId="1030" priority="1144" operator="equal">
      <formula>111</formula>
    </cfRule>
  </conditionalFormatting>
  <conditionalFormatting sqref="N802:N806">
    <cfRule type="cellIs" dxfId="1029" priority="1123" operator="between">
      <formula>121</formula>
      <formula>129</formula>
    </cfRule>
    <cfRule type="cellIs" dxfId="1028" priority="1124" operator="equal">
      <formula>527</formula>
    </cfRule>
    <cfRule type="cellIs" dxfId="1027" priority="1125" operator="equal">
      <formula>5212</formula>
    </cfRule>
    <cfRule type="cellIs" dxfId="1026" priority="1126" operator="equal">
      <formula>526</formula>
    </cfRule>
    <cfRule type="cellIs" dxfId="1025" priority="1127" operator="equal">
      <formula>8210</formula>
    </cfRule>
    <cfRule type="cellIs" dxfId="1024" priority="1128" operator="equal">
      <formula>7210</formula>
    </cfRule>
    <cfRule type="cellIs" dxfId="1023" priority="1129" operator="equal">
      <formula>4910</formula>
    </cfRule>
    <cfRule type="cellIs" dxfId="1022" priority="1130" operator="equal">
      <formula>6210</formula>
    </cfRule>
    <cfRule type="cellIs" dxfId="1021" priority="1131" operator="equal">
      <formula>5410</formula>
    </cfRule>
    <cfRule type="cellIs" dxfId="1020" priority="1132" operator="equal">
      <formula>3210</formula>
    </cfRule>
    <cfRule type="cellIs" dxfId="1019" priority="1133" operator="equal">
      <formula>111</formula>
    </cfRule>
  </conditionalFormatting>
  <conditionalFormatting sqref="N808:N812">
    <cfRule type="cellIs" dxfId="1018" priority="1112" operator="between">
      <formula>121</formula>
      <formula>129</formula>
    </cfRule>
    <cfRule type="cellIs" dxfId="1017" priority="1113" operator="equal">
      <formula>527</formula>
    </cfRule>
    <cfRule type="cellIs" dxfId="1016" priority="1114" operator="equal">
      <formula>5212</formula>
    </cfRule>
    <cfRule type="cellIs" dxfId="1015" priority="1115" operator="equal">
      <formula>526</formula>
    </cfRule>
    <cfRule type="cellIs" dxfId="1014" priority="1116" operator="equal">
      <formula>8210</formula>
    </cfRule>
    <cfRule type="cellIs" dxfId="1013" priority="1117" operator="equal">
      <formula>7210</formula>
    </cfRule>
    <cfRule type="cellIs" dxfId="1012" priority="1118" operator="equal">
      <formula>4910</formula>
    </cfRule>
    <cfRule type="cellIs" dxfId="1011" priority="1119" operator="equal">
      <formula>6210</formula>
    </cfRule>
    <cfRule type="cellIs" dxfId="1010" priority="1120" operator="equal">
      <formula>5410</formula>
    </cfRule>
    <cfRule type="cellIs" dxfId="1009" priority="1121" operator="equal">
      <formula>3210</formula>
    </cfRule>
    <cfRule type="cellIs" dxfId="1008" priority="1122" operator="equal">
      <formula>111</formula>
    </cfRule>
  </conditionalFormatting>
  <conditionalFormatting sqref="N814:N818">
    <cfRule type="cellIs" dxfId="1007" priority="1101" operator="between">
      <formula>121</formula>
      <formula>129</formula>
    </cfRule>
    <cfRule type="cellIs" dxfId="1006" priority="1102" operator="equal">
      <formula>527</formula>
    </cfRule>
    <cfRule type="cellIs" dxfId="1005" priority="1103" operator="equal">
      <formula>5212</formula>
    </cfRule>
    <cfRule type="cellIs" dxfId="1004" priority="1104" operator="equal">
      <formula>526</formula>
    </cfRule>
    <cfRule type="cellIs" dxfId="1003" priority="1105" operator="equal">
      <formula>8210</formula>
    </cfRule>
    <cfRule type="cellIs" dxfId="1002" priority="1106" operator="equal">
      <formula>7210</formula>
    </cfRule>
    <cfRule type="cellIs" dxfId="1001" priority="1107" operator="equal">
      <formula>4910</formula>
    </cfRule>
    <cfRule type="cellIs" dxfId="1000" priority="1108" operator="equal">
      <formula>6210</formula>
    </cfRule>
    <cfRule type="cellIs" dxfId="999" priority="1109" operator="equal">
      <formula>5410</formula>
    </cfRule>
    <cfRule type="cellIs" dxfId="998" priority="1110" operator="equal">
      <formula>3210</formula>
    </cfRule>
    <cfRule type="cellIs" dxfId="997" priority="1111" operator="equal">
      <formula>111</formula>
    </cfRule>
  </conditionalFormatting>
  <conditionalFormatting sqref="N820:N824">
    <cfRule type="cellIs" dxfId="996" priority="1090" operator="between">
      <formula>121</formula>
      <formula>129</formula>
    </cfRule>
    <cfRule type="cellIs" dxfId="995" priority="1091" operator="equal">
      <formula>527</formula>
    </cfRule>
    <cfRule type="cellIs" dxfId="994" priority="1092" operator="equal">
      <formula>5212</formula>
    </cfRule>
    <cfRule type="cellIs" dxfId="993" priority="1093" operator="equal">
      <formula>526</formula>
    </cfRule>
    <cfRule type="cellIs" dxfId="992" priority="1094" operator="equal">
      <formula>8210</formula>
    </cfRule>
    <cfRule type="cellIs" dxfId="991" priority="1095" operator="equal">
      <formula>7210</formula>
    </cfRule>
    <cfRule type="cellIs" dxfId="990" priority="1096" operator="equal">
      <formula>4910</formula>
    </cfRule>
    <cfRule type="cellIs" dxfId="989" priority="1097" operator="equal">
      <formula>6210</formula>
    </cfRule>
    <cfRule type="cellIs" dxfId="988" priority="1098" operator="equal">
      <formula>5410</formula>
    </cfRule>
    <cfRule type="cellIs" dxfId="987" priority="1099" operator="equal">
      <formula>3210</formula>
    </cfRule>
    <cfRule type="cellIs" dxfId="986" priority="1100" operator="equal">
      <formula>111</formula>
    </cfRule>
  </conditionalFormatting>
  <conditionalFormatting sqref="N828:N832">
    <cfRule type="cellIs" dxfId="985" priority="1079" operator="between">
      <formula>121</formula>
      <formula>129</formula>
    </cfRule>
    <cfRule type="cellIs" dxfId="984" priority="1080" operator="equal">
      <formula>527</formula>
    </cfRule>
    <cfRule type="cellIs" dxfId="983" priority="1081" operator="equal">
      <formula>5212</formula>
    </cfRule>
    <cfRule type="cellIs" dxfId="982" priority="1082" operator="equal">
      <formula>526</formula>
    </cfRule>
    <cfRule type="cellIs" dxfId="981" priority="1083" operator="equal">
      <formula>8210</formula>
    </cfRule>
    <cfRule type="cellIs" dxfId="980" priority="1084" operator="equal">
      <formula>7210</formula>
    </cfRule>
    <cfRule type="cellIs" dxfId="979" priority="1085" operator="equal">
      <formula>4910</formula>
    </cfRule>
    <cfRule type="cellIs" dxfId="978" priority="1086" operator="equal">
      <formula>6210</formula>
    </cfRule>
    <cfRule type="cellIs" dxfId="977" priority="1087" operator="equal">
      <formula>5410</formula>
    </cfRule>
    <cfRule type="cellIs" dxfId="976" priority="1088" operator="equal">
      <formula>3210</formula>
    </cfRule>
    <cfRule type="cellIs" dxfId="975" priority="1089" operator="equal">
      <formula>111</formula>
    </cfRule>
  </conditionalFormatting>
  <conditionalFormatting sqref="N836:N840">
    <cfRule type="cellIs" dxfId="974" priority="1068" operator="between">
      <formula>121</formula>
      <formula>129</formula>
    </cfRule>
    <cfRule type="cellIs" dxfId="973" priority="1069" operator="equal">
      <formula>527</formula>
    </cfRule>
    <cfRule type="cellIs" dxfId="972" priority="1070" operator="equal">
      <formula>5212</formula>
    </cfRule>
    <cfRule type="cellIs" dxfId="971" priority="1071" operator="equal">
      <formula>526</formula>
    </cfRule>
    <cfRule type="cellIs" dxfId="970" priority="1072" operator="equal">
      <formula>8210</formula>
    </cfRule>
    <cfRule type="cellIs" dxfId="969" priority="1073" operator="equal">
      <formula>7210</formula>
    </cfRule>
    <cfRule type="cellIs" dxfId="968" priority="1074" operator="equal">
      <formula>4910</formula>
    </cfRule>
    <cfRule type="cellIs" dxfId="967" priority="1075" operator="equal">
      <formula>6210</formula>
    </cfRule>
    <cfRule type="cellIs" dxfId="966" priority="1076" operator="equal">
      <formula>5410</formula>
    </cfRule>
    <cfRule type="cellIs" dxfId="965" priority="1077" operator="equal">
      <formula>3210</formula>
    </cfRule>
    <cfRule type="cellIs" dxfId="964" priority="1078" operator="equal">
      <formula>111</formula>
    </cfRule>
  </conditionalFormatting>
  <conditionalFormatting sqref="N842:N846">
    <cfRule type="cellIs" dxfId="963" priority="1057" operator="between">
      <formula>121</formula>
      <formula>129</formula>
    </cfRule>
    <cfRule type="cellIs" dxfId="962" priority="1058" operator="equal">
      <formula>527</formula>
    </cfRule>
    <cfRule type="cellIs" dxfId="961" priority="1059" operator="equal">
      <formula>5212</formula>
    </cfRule>
    <cfRule type="cellIs" dxfId="960" priority="1060" operator="equal">
      <formula>526</formula>
    </cfRule>
    <cfRule type="cellIs" dxfId="959" priority="1061" operator="equal">
      <formula>8210</formula>
    </cfRule>
    <cfRule type="cellIs" dxfId="958" priority="1062" operator="equal">
      <formula>7210</formula>
    </cfRule>
    <cfRule type="cellIs" dxfId="957" priority="1063" operator="equal">
      <formula>4910</formula>
    </cfRule>
    <cfRule type="cellIs" dxfId="956" priority="1064" operator="equal">
      <formula>6210</formula>
    </cfRule>
    <cfRule type="cellIs" dxfId="955" priority="1065" operator="equal">
      <formula>5410</formula>
    </cfRule>
    <cfRule type="cellIs" dxfId="954" priority="1066" operator="equal">
      <formula>3210</formula>
    </cfRule>
    <cfRule type="cellIs" dxfId="953" priority="1067" operator="equal">
      <formula>111</formula>
    </cfRule>
  </conditionalFormatting>
  <conditionalFormatting sqref="N849:N853">
    <cfRule type="cellIs" dxfId="952" priority="1046" operator="between">
      <formula>121</formula>
      <formula>129</formula>
    </cfRule>
    <cfRule type="cellIs" dxfId="951" priority="1047" operator="equal">
      <formula>527</formula>
    </cfRule>
    <cfRule type="cellIs" dxfId="950" priority="1048" operator="equal">
      <formula>5212</formula>
    </cfRule>
    <cfRule type="cellIs" dxfId="949" priority="1049" operator="equal">
      <formula>526</formula>
    </cfRule>
    <cfRule type="cellIs" dxfId="948" priority="1050" operator="equal">
      <formula>8210</formula>
    </cfRule>
    <cfRule type="cellIs" dxfId="947" priority="1051" operator="equal">
      <formula>7210</formula>
    </cfRule>
    <cfRule type="cellIs" dxfId="946" priority="1052" operator="equal">
      <formula>4910</formula>
    </cfRule>
    <cfRule type="cellIs" dxfId="945" priority="1053" operator="equal">
      <formula>6210</formula>
    </cfRule>
    <cfRule type="cellIs" dxfId="944" priority="1054" operator="equal">
      <formula>5410</formula>
    </cfRule>
    <cfRule type="cellIs" dxfId="943" priority="1055" operator="equal">
      <formula>3210</formula>
    </cfRule>
    <cfRule type="cellIs" dxfId="942" priority="1056" operator="equal">
      <formula>111</formula>
    </cfRule>
  </conditionalFormatting>
  <conditionalFormatting sqref="N855:N859">
    <cfRule type="cellIs" dxfId="941" priority="1035" operator="between">
      <formula>121</formula>
      <formula>129</formula>
    </cfRule>
    <cfRule type="cellIs" dxfId="940" priority="1036" operator="equal">
      <formula>527</formula>
    </cfRule>
    <cfRule type="cellIs" dxfId="939" priority="1037" operator="equal">
      <formula>5212</formula>
    </cfRule>
    <cfRule type="cellIs" dxfId="938" priority="1038" operator="equal">
      <formula>526</formula>
    </cfRule>
    <cfRule type="cellIs" dxfId="937" priority="1039" operator="equal">
      <formula>8210</formula>
    </cfRule>
    <cfRule type="cellIs" dxfId="936" priority="1040" operator="equal">
      <formula>7210</formula>
    </cfRule>
    <cfRule type="cellIs" dxfId="935" priority="1041" operator="equal">
      <formula>4910</formula>
    </cfRule>
    <cfRule type="cellIs" dxfId="934" priority="1042" operator="equal">
      <formula>6210</formula>
    </cfRule>
    <cfRule type="cellIs" dxfId="933" priority="1043" operator="equal">
      <formula>5410</formula>
    </cfRule>
    <cfRule type="cellIs" dxfId="932" priority="1044" operator="equal">
      <formula>3210</formula>
    </cfRule>
    <cfRule type="cellIs" dxfId="931" priority="1045" operator="equal">
      <formula>111</formula>
    </cfRule>
  </conditionalFormatting>
  <conditionalFormatting sqref="N862:N866">
    <cfRule type="cellIs" dxfId="930" priority="1024" operator="between">
      <formula>121</formula>
      <formula>129</formula>
    </cfRule>
    <cfRule type="cellIs" dxfId="929" priority="1025" operator="equal">
      <formula>527</formula>
    </cfRule>
    <cfRule type="cellIs" dxfId="928" priority="1026" operator="equal">
      <formula>5212</formula>
    </cfRule>
    <cfRule type="cellIs" dxfId="927" priority="1027" operator="equal">
      <formula>526</formula>
    </cfRule>
    <cfRule type="cellIs" dxfId="926" priority="1028" operator="equal">
      <formula>8210</formula>
    </cfRule>
    <cfRule type="cellIs" dxfId="925" priority="1029" operator="equal">
      <formula>7210</formula>
    </cfRule>
    <cfRule type="cellIs" dxfId="924" priority="1030" operator="equal">
      <formula>4910</formula>
    </cfRule>
    <cfRule type="cellIs" dxfId="923" priority="1031" operator="equal">
      <formula>6210</formula>
    </cfRule>
    <cfRule type="cellIs" dxfId="922" priority="1032" operator="equal">
      <formula>5410</formula>
    </cfRule>
    <cfRule type="cellIs" dxfId="921" priority="1033" operator="equal">
      <formula>3210</formula>
    </cfRule>
    <cfRule type="cellIs" dxfId="920" priority="1034" operator="equal">
      <formula>111</formula>
    </cfRule>
  </conditionalFormatting>
  <conditionalFormatting sqref="N868:N872">
    <cfRule type="cellIs" dxfId="919" priority="1013" operator="between">
      <formula>121</formula>
      <formula>129</formula>
    </cfRule>
    <cfRule type="cellIs" dxfId="918" priority="1014" operator="equal">
      <formula>527</formula>
    </cfRule>
    <cfRule type="cellIs" dxfId="917" priority="1015" operator="equal">
      <formula>5212</formula>
    </cfRule>
    <cfRule type="cellIs" dxfId="916" priority="1016" operator="equal">
      <formula>526</formula>
    </cfRule>
    <cfRule type="cellIs" dxfId="915" priority="1017" operator="equal">
      <formula>8210</formula>
    </cfRule>
    <cfRule type="cellIs" dxfId="914" priority="1018" operator="equal">
      <formula>7210</formula>
    </cfRule>
    <cfRule type="cellIs" dxfId="913" priority="1019" operator="equal">
      <formula>4910</formula>
    </cfRule>
    <cfRule type="cellIs" dxfId="912" priority="1020" operator="equal">
      <formula>6210</formula>
    </cfRule>
    <cfRule type="cellIs" dxfId="911" priority="1021" operator="equal">
      <formula>5410</formula>
    </cfRule>
    <cfRule type="cellIs" dxfId="910" priority="1022" operator="equal">
      <formula>3210</formula>
    </cfRule>
    <cfRule type="cellIs" dxfId="909" priority="1023" operator="equal">
      <formula>111</formula>
    </cfRule>
  </conditionalFormatting>
  <conditionalFormatting sqref="N874:N878">
    <cfRule type="cellIs" dxfId="908" priority="1002" operator="between">
      <formula>121</formula>
      <formula>129</formula>
    </cfRule>
    <cfRule type="cellIs" dxfId="907" priority="1003" operator="equal">
      <formula>527</formula>
    </cfRule>
    <cfRule type="cellIs" dxfId="906" priority="1004" operator="equal">
      <formula>5212</formula>
    </cfRule>
    <cfRule type="cellIs" dxfId="905" priority="1005" operator="equal">
      <formula>526</formula>
    </cfRule>
    <cfRule type="cellIs" dxfId="904" priority="1006" operator="equal">
      <formula>8210</formula>
    </cfRule>
    <cfRule type="cellIs" dxfId="903" priority="1007" operator="equal">
      <formula>7210</formula>
    </cfRule>
    <cfRule type="cellIs" dxfId="902" priority="1008" operator="equal">
      <formula>4910</formula>
    </cfRule>
    <cfRule type="cellIs" dxfId="901" priority="1009" operator="equal">
      <formula>6210</formula>
    </cfRule>
    <cfRule type="cellIs" dxfId="900" priority="1010" operator="equal">
      <formula>5410</formula>
    </cfRule>
    <cfRule type="cellIs" dxfId="899" priority="1011" operator="equal">
      <formula>3210</formula>
    </cfRule>
    <cfRule type="cellIs" dxfId="898" priority="1012" operator="equal">
      <formula>111</formula>
    </cfRule>
  </conditionalFormatting>
  <conditionalFormatting sqref="N882:N886">
    <cfRule type="cellIs" dxfId="897" priority="991" operator="between">
      <formula>121</formula>
      <formula>129</formula>
    </cfRule>
    <cfRule type="cellIs" dxfId="896" priority="992" operator="equal">
      <formula>527</formula>
    </cfRule>
    <cfRule type="cellIs" dxfId="895" priority="993" operator="equal">
      <formula>5212</formula>
    </cfRule>
    <cfRule type="cellIs" dxfId="894" priority="994" operator="equal">
      <formula>526</formula>
    </cfRule>
    <cfRule type="cellIs" dxfId="893" priority="995" operator="equal">
      <formula>8210</formula>
    </cfRule>
    <cfRule type="cellIs" dxfId="892" priority="996" operator="equal">
      <formula>7210</formula>
    </cfRule>
    <cfRule type="cellIs" dxfId="891" priority="997" operator="equal">
      <formula>4910</formula>
    </cfRule>
    <cfRule type="cellIs" dxfId="890" priority="998" operator="equal">
      <formula>6210</formula>
    </cfRule>
    <cfRule type="cellIs" dxfId="889" priority="999" operator="equal">
      <formula>5410</formula>
    </cfRule>
    <cfRule type="cellIs" dxfId="888" priority="1000" operator="equal">
      <formula>3210</formula>
    </cfRule>
    <cfRule type="cellIs" dxfId="887" priority="1001" operator="equal">
      <formula>111</formula>
    </cfRule>
  </conditionalFormatting>
  <conditionalFormatting sqref="N888:N892">
    <cfRule type="cellIs" dxfId="886" priority="980" operator="between">
      <formula>121</formula>
      <formula>129</formula>
    </cfRule>
    <cfRule type="cellIs" dxfId="885" priority="981" operator="equal">
      <formula>527</formula>
    </cfRule>
    <cfRule type="cellIs" dxfId="884" priority="982" operator="equal">
      <formula>5212</formula>
    </cfRule>
    <cfRule type="cellIs" dxfId="883" priority="983" operator="equal">
      <formula>526</formula>
    </cfRule>
    <cfRule type="cellIs" dxfId="882" priority="984" operator="equal">
      <formula>8210</formula>
    </cfRule>
    <cfRule type="cellIs" dxfId="881" priority="985" operator="equal">
      <formula>7210</formula>
    </cfRule>
    <cfRule type="cellIs" dxfId="880" priority="986" operator="equal">
      <formula>4910</formula>
    </cfRule>
    <cfRule type="cellIs" dxfId="879" priority="987" operator="equal">
      <formula>6210</formula>
    </cfRule>
    <cfRule type="cellIs" dxfId="878" priority="988" operator="equal">
      <formula>5410</formula>
    </cfRule>
    <cfRule type="cellIs" dxfId="877" priority="989" operator="equal">
      <formula>3210</formula>
    </cfRule>
    <cfRule type="cellIs" dxfId="876" priority="990" operator="equal">
      <formula>111</formula>
    </cfRule>
  </conditionalFormatting>
  <conditionalFormatting sqref="N896:N900">
    <cfRule type="cellIs" dxfId="875" priority="969" operator="between">
      <formula>121</formula>
      <formula>129</formula>
    </cfRule>
    <cfRule type="cellIs" dxfId="874" priority="970" operator="equal">
      <formula>527</formula>
    </cfRule>
    <cfRule type="cellIs" dxfId="873" priority="971" operator="equal">
      <formula>5212</formula>
    </cfRule>
    <cfRule type="cellIs" dxfId="872" priority="972" operator="equal">
      <formula>526</formula>
    </cfRule>
    <cfRule type="cellIs" dxfId="871" priority="973" operator="equal">
      <formula>8210</formula>
    </cfRule>
    <cfRule type="cellIs" dxfId="870" priority="974" operator="equal">
      <formula>7210</formula>
    </cfRule>
    <cfRule type="cellIs" dxfId="869" priority="975" operator="equal">
      <formula>4910</formula>
    </cfRule>
    <cfRule type="cellIs" dxfId="868" priority="976" operator="equal">
      <formula>6210</formula>
    </cfRule>
    <cfRule type="cellIs" dxfId="867" priority="977" operator="equal">
      <formula>5410</formula>
    </cfRule>
    <cfRule type="cellIs" dxfId="866" priority="978" operator="equal">
      <formula>3210</formula>
    </cfRule>
    <cfRule type="cellIs" dxfId="865" priority="979" operator="equal">
      <formula>111</formula>
    </cfRule>
  </conditionalFormatting>
  <conditionalFormatting sqref="N902:N906">
    <cfRule type="cellIs" dxfId="864" priority="958" operator="between">
      <formula>121</formula>
      <formula>129</formula>
    </cfRule>
    <cfRule type="cellIs" dxfId="863" priority="959" operator="equal">
      <formula>527</formula>
    </cfRule>
    <cfRule type="cellIs" dxfId="862" priority="960" operator="equal">
      <formula>5212</formula>
    </cfRule>
    <cfRule type="cellIs" dxfId="861" priority="961" operator="equal">
      <formula>526</formula>
    </cfRule>
    <cfRule type="cellIs" dxfId="860" priority="962" operator="equal">
      <formula>8210</formula>
    </cfRule>
    <cfRule type="cellIs" dxfId="859" priority="963" operator="equal">
      <formula>7210</formula>
    </cfRule>
    <cfRule type="cellIs" dxfId="858" priority="964" operator="equal">
      <formula>4910</formula>
    </cfRule>
    <cfRule type="cellIs" dxfId="857" priority="965" operator="equal">
      <formula>6210</formula>
    </cfRule>
    <cfRule type="cellIs" dxfId="856" priority="966" operator="equal">
      <formula>5410</formula>
    </cfRule>
    <cfRule type="cellIs" dxfId="855" priority="967" operator="equal">
      <formula>3210</formula>
    </cfRule>
    <cfRule type="cellIs" dxfId="854" priority="968" operator="equal">
      <formula>111</formula>
    </cfRule>
  </conditionalFormatting>
  <conditionalFormatting sqref="N911:N915">
    <cfRule type="cellIs" dxfId="853" priority="947" operator="between">
      <formula>121</formula>
      <formula>129</formula>
    </cfRule>
    <cfRule type="cellIs" dxfId="852" priority="948" operator="equal">
      <formula>527</formula>
    </cfRule>
    <cfRule type="cellIs" dxfId="851" priority="949" operator="equal">
      <formula>5212</formula>
    </cfRule>
    <cfRule type="cellIs" dxfId="850" priority="950" operator="equal">
      <formula>526</formula>
    </cfRule>
    <cfRule type="cellIs" dxfId="849" priority="951" operator="equal">
      <formula>8210</formula>
    </cfRule>
    <cfRule type="cellIs" dxfId="848" priority="952" operator="equal">
      <formula>7210</formula>
    </cfRule>
    <cfRule type="cellIs" dxfId="847" priority="953" operator="equal">
      <formula>4910</formula>
    </cfRule>
    <cfRule type="cellIs" dxfId="846" priority="954" operator="equal">
      <formula>6210</formula>
    </cfRule>
    <cfRule type="cellIs" dxfId="845" priority="955" operator="equal">
      <formula>5410</formula>
    </cfRule>
    <cfRule type="cellIs" dxfId="844" priority="956" operator="equal">
      <formula>3210</formula>
    </cfRule>
    <cfRule type="cellIs" dxfId="843" priority="957" operator="equal">
      <formula>111</formula>
    </cfRule>
  </conditionalFormatting>
  <conditionalFormatting sqref="N919:N923">
    <cfRule type="cellIs" dxfId="842" priority="936" operator="between">
      <formula>121</formula>
      <formula>129</formula>
    </cfRule>
    <cfRule type="cellIs" dxfId="841" priority="937" operator="equal">
      <formula>527</formula>
    </cfRule>
    <cfRule type="cellIs" dxfId="840" priority="938" operator="equal">
      <formula>5212</formula>
    </cfRule>
    <cfRule type="cellIs" dxfId="839" priority="939" operator="equal">
      <formula>526</formula>
    </cfRule>
    <cfRule type="cellIs" dxfId="838" priority="940" operator="equal">
      <formula>8210</formula>
    </cfRule>
    <cfRule type="cellIs" dxfId="837" priority="941" operator="equal">
      <formula>7210</formula>
    </cfRule>
    <cfRule type="cellIs" dxfId="836" priority="942" operator="equal">
      <formula>4910</formula>
    </cfRule>
    <cfRule type="cellIs" dxfId="835" priority="943" operator="equal">
      <formula>6210</formula>
    </cfRule>
    <cfRule type="cellIs" dxfId="834" priority="944" operator="equal">
      <formula>5410</formula>
    </cfRule>
    <cfRule type="cellIs" dxfId="833" priority="945" operator="equal">
      <formula>3210</formula>
    </cfRule>
    <cfRule type="cellIs" dxfId="832" priority="946" operator="equal">
      <formula>111</formula>
    </cfRule>
  </conditionalFormatting>
  <conditionalFormatting sqref="N925:N929">
    <cfRule type="cellIs" dxfId="831" priority="925" operator="between">
      <formula>121</formula>
      <formula>129</formula>
    </cfRule>
    <cfRule type="cellIs" dxfId="830" priority="926" operator="equal">
      <formula>527</formula>
    </cfRule>
    <cfRule type="cellIs" dxfId="829" priority="927" operator="equal">
      <formula>5212</formula>
    </cfRule>
    <cfRule type="cellIs" dxfId="828" priority="928" operator="equal">
      <formula>526</formula>
    </cfRule>
    <cfRule type="cellIs" dxfId="827" priority="929" operator="equal">
      <formula>8210</formula>
    </cfRule>
    <cfRule type="cellIs" dxfId="826" priority="930" operator="equal">
      <formula>7210</formula>
    </cfRule>
    <cfRule type="cellIs" dxfId="825" priority="931" operator="equal">
      <formula>4910</formula>
    </cfRule>
    <cfRule type="cellIs" dxfId="824" priority="932" operator="equal">
      <formula>6210</formula>
    </cfRule>
    <cfRule type="cellIs" dxfId="823" priority="933" operator="equal">
      <formula>5410</formula>
    </cfRule>
    <cfRule type="cellIs" dxfId="822" priority="934" operator="equal">
      <formula>3210</formula>
    </cfRule>
    <cfRule type="cellIs" dxfId="821" priority="935" operator="equal">
      <formula>111</formula>
    </cfRule>
  </conditionalFormatting>
  <conditionalFormatting sqref="N932:N936">
    <cfRule type="cellIs" dxfId="820" priority="914" operator="between">
      <formula>121</formula>
      <formula>129</formula>
    </cfRule>
    <cfRule type="cellIs" dxfId="819" priority="915" operator="equal">
      <formula>527</formula>
    </cfRule>
    <cfRule type="cellIs" dxfId="818" priority="916" operator="equal">
      <formula>5212</formula>
    </cfRule>
    <cfRule type="cellIs" dxfId="817" priority="917" operator="equal">
      <formula>526</formula>
    </cfRule>
    <cfRule type="cellIs" dxfId="816" priority="918" operator="equal">
      <formula>8210</formula>
    </cfRule>
    <cfRule type="cellIs" dxfId="815" priority="919" operator="equal">
      <formula>7210</formula>
    </cfRule>
    <cfRule type="cellIs" dxfId="814" priority="920" operator="equal">
      <formula>4910</formula>
    </cfRule>
    <cfRule type="cellIs" dxfId="813" priority="921" operator="equal">
      <formula>6210</formula>
    </cfRule>
    <cfRule type="cellIs" dxfId="812" priority="922" operator="equal">
      <formula>5410</formula>
    </cfRule>
    <cfRule type="cellIs" dxfId="811" priority="923" operator="equal">
      <formula>3210</formula>
    </cfRule>
    <cfRule type="cellIs" dxfId="810" priority="924" operator="equal">
      <formula>111</formula>
    </cfRule>
  </conditionalFormatting>
  <conditionalFormatting sqref="N938:N942">
    <cfRule type="cellIs" dxfId="809" priority="903" operator="between">
      <formula>121</formula>
      <formula>129</formula>
    </cfRule>
    <cfRule type="cellIs" dxfId="808" priority="904" operator="equal">
      <formula>527</formula>
    </cfRule>
    <cfRule type="cellIs" dxfId="807" priority="905" operator="equal">
      <formula>5212</formula>
    </cfRule>
    <cfRule type="cellIs" dxfId="806" priority="906" operator="equal">
      <formula>526</formula>
    </cfRule>
    <cfRule type="cellIs" dxfId="805" priority="907" operator="equal">
      <formula>8210</formula>
    </cfRule>
    <cfRule type="cellIs" dxfId="804" priority="908" operator="equal">
      <formula>7210</formula>
    </cfRule>
    <cfRule type="cellIs" dxfId="803" priority="909" operator="equal">
      <formula>4910</formula>
    </cfRule>
    <cfRule type="cellIs" dxfId="802" priority="910" operator="equal">
      <formula>6210</formula>
    </cfRule>
    <cfRule type="cellIs" dxfId="801" priority="911" operator="equal">
      <formula>5410</formula>
    </cfRule>
    <cfRule type="cellIs" dxfId="800" priority="912" operator="equal">
      <formula>3210</formula>
    </cfRule>
    <cfRule type="cellIs" dxfId="799" priority="913" operator="equal">
      <formula>111</formula>
    </cfRule>
  </conditionalFormatting>
  <conditionalFormatting sqref="N944:N948">
    <cfRule type="cellIs" dxfId="798" priority="892" operator="between">
      <formula>121</formula>
      <formula>129</formula>
    </cfRule>
    <cfRule type="cellIs" dxfId="797" priority="893" operator="equal">
      <formula>527</formula>
    </cfRule>
    <cfRule type="cellIs" dxfId="796" priority="894" operator="equal">
      <formula>5212</formula>
    </cfRule>
    <cfRule type="cellIs" dxfId="795" priority="895" operator="equal">
      <formula>526</formula>
    </cfRule>
    <cfRule type="cellIs" dxfId="794" priority="896" operator="equal">
      <formula>8210</formula>
    </cfRule>
    <cfRule type="cellIs" dxfId="793" priority="897" operator="equal">
      <formula>7210</formula>
    </cfRule>
    <cfRule type="cellIs" dxfId="792" priority="898" operator="equal">
      <formula>4910</formula>
    </cfRule>
    <cfRule type="cellIs" dxfId="791" priority="899" operator="equal">
      <formula>6210</formula>
    </cfRule>
    <cfRule type="cellIs" dxfId="790" priority="900" operator="equal">
      <formula>5410</formula>
    </cfRule>
    <cfRule type="cellIs" dxfId="789" priority="901" operator="equal">
      <formula>3210</formula>
    </cfRule>
    <cfRule type="cellIs" dxfId="788" priority="902" operator="equal">
      <formula>111</formula>
    </cfRule>
  </conditionalFormatting>
  <conditionalFormatting sqref="N950:N954">
    <cfRule type="cellIs" dxfId="787" priority="881" operator="between">
      <formula>121</formula>
      <formula>129</formula>
    </cfRule>
    <cfRule type="cellIs" dxfId="786" priority="882" operator="equal">
      <formula>527</formula>
    </cfRule>
    <cfRule type="cellIs" dxfId="785" priority="883" operator="equal">
      <formula>5212</formula>
    </cfRule>
    <cfRule type="cellIs" dxfId="784" priority="884" operator="equal">
      <formula>526</formula>
    </cfRule>
    <cfRule type="cellIs" dxfId="783" priority="885" operator="equal">
      <formula>8210</formula>
    </cfRule>
    <cfRule type="cellIs" dxfId="782" priority="886" operator="equal">
      <formula>7210</formula>
    </cfRule>
    <cfRule type="cellIs" dxfId="781" priority="887" operator="equal">
      <formula>4910</formula>
    </cfRule>
    <cfRule type="cellIs" dxfId="780" priority="888" operator="equal">
      <formula>6210</formula>
    </cfRule>
    <cfRule type="cellIs" dxfId="779" priority="889" operator="equal">
      <formula>5410</formula>
    </cfRule>
    <cfRule type="cellIs" dxfId="778" priority="890" operator="equal">
      <formula>3210</formula>
    </cfRule>
    <cfRule type="cellIs" dxfId="777" priority="891" operator="equal">
      <formula>111</formula>
    </cfRule>
  </conditionalFormatting>
  <conditionalFormatting sqref="N956:N960">
    <cfRule type="cellIs" dxfId="776" priority="870" operator="between">
      <formula>121</formula>
      <formula>129</formula>
    </cfRule>
    <cfRule type="cellIs" dxfId="775" priority="871" operator="equal">
      <formula>527</formula>
    </cfRule>
    <cfRule type="cellIs" dxfId="774" priority="872" operator="equal">
      <formula>5212</formula>
    </cfRule>
    <cfRule type="cellIs" dxfId="773" priority="873" operator="equal">
      <formula>526</formula>
    </cfRule>
    <cfRule type="cellIs" dxfId="772" priority="874" operator="equal">
      <formula>8210</formula>
    </cfRule>
    <cfRule type="cellIs" dxfId="771" priority="875" operator="equal">
      <formula>7210</formula>
    </cfRule>
    <cfRule type="cellIs" dxfId="770" priority="876" operator="equal">
      <formula>4910</formula>
    </cfRule>
    <cfRule type="cellIs" dxfId="769" priority="877" operator="equal">
      <formula>6210</formula>
    </cfRule>
    <cfRule type="cellIs" dxfId="768" priority="878" operator="equal">
      <formula>5410</formula>
    </cfRule>
    <cfRule type="cellIs" dxfId="767" priority="879" operator="equal">
      <formula>3210</formula>
    </cfRule>
    <cfRule type="cellIs" dxfId="766" priority="880" operator="equal">
      <formula>111</formula>
    </cfRule>
  </conditionalFormatting>
  <conditionalFormatting sqref="N962:N966">
    <cfRule type="cellIs" dxfId="765" priority="859" operator="between">
      <formula>121</formula>
      <formula>129</formula>
    </cfRule>
    <cfRule type="cellIs" dxfId="764" priority="860" operator="equal">
      <formula>527</formula>
    </cfRule>
    <cfRule type="cellIs" dxfId="763" priority="861" operator="equal">
      <formula>5212</formula>
    </cfRule>
    <cfRule type="cellIs" dxfId="762" priority="862" operator="equal">
      <formula>526</formula>
    </cfRule>
    <cfRule type="cellIs" dxfId="761" priority="863" operator="equal">
      <formula>8210</formula>
    </cfRule>
    <cfRule type="cellIs" dxfId="760" priority="864" operator="equal">
      <formula>7210</formula>
    </cfRule>
    <cfRule type="cellIs" dxfId="759" priority="865" operator="equal">
      <formula>4910</formula>
    </cfRule>
    <cfRule type="cellIs" dxfId="758" priority="866" operator="equal">
      <formula>6210</formula>
    </cfRule>
    <cfRule type="cellIs" dxfId="757" priority="867" operator="equal">
      <formula>5410</formula>
    </cfRule>
    <cfRule type="cellIs" dxfId="756" priority="868" operator="equal">
      <formula>3210</formula>
    </cfRule>
    <cfRule type="cellIs" dxfId="755" priority="869" operator="equal">
      <formula>111</formula>
    </cfRule>
  </conditionalFormatting>
  <conditionalFormatting sqref="N968:N972">
    <cfRule type="cellIs" dxfId="754" priority="848" operator="between">
      <formula>121</formula>
      <formula>129</formula>
    </cfRule>
    <cfRule type="cellIs" dxfId="753" priority="849" operator="equal">
      <formula>527</formula>
    </cfRule>
    <cfRule type="cellIs" dxfId="752" priority="850" operator="equal">
      <formula>5212</formula>
    </cfRule>
    <cfRule type="cellIs" dxfId="751" priority="851" operator="equal">
      <formula>526</formula>
    </cfRule>
    <cfRule type="cellIs" dxfId="750" priority="852" operator="equal">
      <formula>8210</formula>
    </cfRule>
    <cfRule type="cellIs" dxfId="749" priority="853" operator="equal">
      <formula>7210</formula>
    </cfRule>
    <cfRule type="cellIs" dxfId="748" priority="854" operator="equal">
      <formula>4910</formula>
    </cfRule>
    <cfRule type="cellIs" dxfId="747" priority="855" operator="equal">
      <formula>6210</formula>
    </cfRule>
    <cfRule type="cellIs" dxfId="746" priority="856" operator="equal">
      <formula>5410</formula>
    </cfRule>
    <cfRule type="cellIs" dxfId="745" priority="857" operator="equal">
      <formula>3210</formula>
    </cfRule>
    <cfRule type="cellIs" dxfId="744" priority="858" operator="equal">
      <formula>111</formula>
    </cfRule>
  </conditionalFormatting>
  <conditionalFormatting sqref="N975:N979">
    <cfRule type="cellIs" dxfId="743" priority="837" operator="between">
      <formula>121</formula>
      <formula>129</formula>
    </cfRule>
    <cfRule type="cellIs" dxfId="742" priority="838" operator="equal">
      <formula>527</formula>
    </cfRule>
    <cfRule type="cellIs" dxfId="741" priority="839" operator="equal">
      <formula>5212</formula>
    </cfRule>
    <cfRule type="cellIs" dxfId="740" priority="840" operator="equal">
      <formula>526</formula>
    </cfRule>
    <cfRule type="cellIs" dxfId="739" priority="841" operator="equal">
      <formula>8210</formula>
    </cfRule>
    <cfRule type="cellIs" dxfId="738" priority="842" operator="equal">
      <formula>7210</formula>
    </cfRule>
    <cfRule type="cellIs" dxfId="737" priority="843" operator="equal">
      <formula>4910</formula>
    </cfRule>
    <cfRule type="cellIs" dxfId="736" priority="844" operator="equal">
      <formula>6210</formula>
    </cfRule>
    <cfRule type="cellIs" dxfId="735" priority="845" operator="equal">
      <formula>5410</formula>
    </cfRule>
    <cfRule type="cellIs" dxfId="734" priority="846" operator="equal">
      <formula>3210</formula>
    </cfRule>
    <cfRule type="cellIs" dxfId="733" priority="847" operator="equal">
      <formula>111</formula>
    </cfRule>
  </conditionalFormatting>
  <conditionalFormatting sqref="N982:N986">
    <cfRule type="cellIs" dxfId="732" priority="826" operator="between">
      <formula>121</formula>
      <formula>129</formula>
    </cfRule>
    <cfRule type="cellIs" dxfId="731" priority="827" operator="equal">
      <formula>527</formula>
    </cfRule>
    <cfRule type="cellIs" dxfId="730" priority="828" operator="equal">
      <formula>5212</formula>
    </cfRule>
    <cfRule type="cellIs" dxfId="729" priority="829" operator="equal">
      <formula>526</formula>
    </cfRule>
    <cfRule type="cellIs" dxfId="728" priority="830" operator="equal">
      <formula>8210</formula>
    </cfRule>
    <cfRule type="cellIs" dxfId="727" priority="831" operator="equal">
      <formula>7210</formula>
    </cfRule>
    <cfRule type="cellIs" dxfId="726" priority="832" operator="equal">
      <formula>4910</formula>
    </cfRule>
    <cfRule type="cellIs" dxfId="725" priority="833" operator="equal">
      <formula>6210</formula>
    </cfRule>
    <cfRule type="cellIs" dxfId="724" priority="834" operator="equal">
      <formula>5410</formula>
    </cfRule>
    <cfRule type="cellIs" dxfId="723" priority="835" operator="equal">
      <formula>3210</formula>
    </cfRule>
    <cfRule type="cellIs" dxfId="722" priority="836" operator="equal">
      <formula>111</formula>
    </cfRule>
  </conditionalFormatting>
  <conditionalFormatting sqref="N989:N993">
    <cfRule type="cellIs" dxfId="721" priority="815" operator="between">
      <formula>121</formula>
      <formula>129</formula>
    </cfRule>
    <cfRule type="cellIs" dxfId="720" priority="816" operator="equal">
      <formula>527</formula>
    </cfRule>
    <cfRule type="cellIs" dxfId="719" priority="817" operator="equal">
      <formula>5212</formula>
    </cfRule>
    <cfRule type="cellIs" dxfId="718" priority="818" operator="equal">
      <formula>526</formula>
    </cfRule>
    <cfRule type="cellIs" dxfId="717" priority="819" operator="equal">
      <formula>8210</formula>
    </cfRule>
    <cfRule type="cellIs" dxfId="716" priority="820" operator="equal">
      <formula>7210</formula>
    </cfRule>
    <cfRule type="cellIs" dxfId="715" priority="821" operator="equal">
      <formula>4910</formula>
    </cfRule>
    <cfRule type="cellIs" dxfId="714" priority="822" operator="equal">
      <formula>6210</formula>
    </cfRule>
    <cfRule type="cellIs" dxfId="713" priority="823" operator="equal">
      <formula>5410</formula>
    </cfRule>
    <cfRule type="cellIs" dxfId="712" priority="824" operator="equal">
      <formula>3210</formula>
    </cfRule>
    <cfRule type="cellIs" dxfId="711" priority="825" operator="equal">
      <formula>111</formula>
    </cfRule>
  </conditionalFormatting>
  <conditionalFormatting sqref="N996:N1000">
    <cfRule type="cellIs" dxfId="710" priority="804" operator="between">
      <formula>121</formula>
      <formula>129</formula>
    </cfRule>
    <cfRule type="cellIs" dxfId="709" priority="805" operator="equal">
      <formula>527</formula>
    </cfRule>
    <cfRule type="cellIs" dxfId="708" priority="806" operator="equal">
      <formula>5212</formula>
    </cfRule>
    <cfRule type="cellIs" dxfId="707" priority="807" operator="equal">
      <formula>526</formula>
    </cfRule>
    <cfRule type="cellIs" dxfId="706" priority="808" operator="equal">
      <formula>8210</formula>
    </cfRule>
    <cfRule type="cellIs" dxfId="705" priority="809" operator="equal">
      <formula>7210</formula>
    </cfRule>
    <cfRule type="cellIs" dxfId="704" priority="810" operator="equal">
      <formula>4910</formula>
    </cfRule>
    <cfRule type="cellIs" dxfId="703" priority="811" operator="equal">
      <formula>6210</formula>
    </cfRule>
    <cfRule type="cellIs" dxfId="702" priority="812" operator="equal">
      <formula>5410</formula>
    </cfRule>
    <cfRule type="cellIs" dxfId="701" priority="813" operator="equal">
      <formula>3210</formula>
    </cfRule>
    <cfRule type="cellIs" dxfId="700" priority="814" operator="equal">
      <formula>111</formula>
    </cfRule>
  </conditionalFormatting>
  <conditionalFormatting sqref="N1004:N1008">
    <cfRule type="cellIs" dxfId="699" priority="793" operator="between">
      <formula>121</formula>
      <formula>129</formula>
    </cfRule>
    <cfRule type="cellIs" dxfId="698" priority="794" operator="equal">
      <formula>527</formula>
    </cfRule>
    <cfRule type="cellIs" dxfId="697" priority="795" operator="equal">
      <formula>5212</formula>
    </cfRule>
    <cfRule type="cellIs" dxfId="696" priority="796" operator="equal">
      <formula>526</formula>
    </cfRule>
    <cfRule type="cellIs" dxfId="695" priority="797" operator="equal">
      <formula>8210</formula>
    </cfRule>
    <cfRule type="cellIs" dxfId="694" priority="798" operator="equal">
      <formula>7210</formula>
    </cfRule>
    <cfRule type="cellIs" dxfId="693" priority="799" operator="equal">
      <formula>4910</formula>
    </cfRule>
    <cfRule type="cellIs" dxfId="692" priority="800" operator="equal">
      <formula>6210</formula>
    </cfRule>
    <cfRule type="cellIs" dxfId="691" priority="801" operator="equal">
      <formula>5410</formula>
    </cfRule>
    <cfRule type="cellIs" dxfId="690" priority="802" operator="equal">
      <formula>3210</formula>
    </cfRule>
    <cfRule type="cellIs" dxfId="689" priority="803" operator="equal">
      <formula>111</formula>
    </cfRule>
  </conditionalFormatting>
  <conditionalFormatting sqref="N1011:N1015">
    <cfRule type="cellIs" dxfId="688" priority="782" operator="between">
      <formula>121</formula>
      <formula>129</formula>
    </cfRule>
    <cfRule type="cellIs" dxfId="687" priority="783" operator="equal">
      <formula>527</formula>
    </cfRule>
    <cfRule type="cellIs" dxfId="686" priority="784" operator="equal">
      <formula>5212</formula>
    </cfRule>
    <cfRule type="cellIs" dxfId="685" priority="785" operator="equal">
      <formula>526</formula>
    </cfRule>
    <cfRule type="cellIs" dxfId="684" priority="786" operator="equal">
      <formula>8210</formula>
    </cfRule>
    <cfRule type="cellIs" dxfId="683" priority="787" operator="equal">
      <formula>7210</formula>
    </cfRule>
    <cfRule type="cellIs" dxfId="682" priority="788" operator="equal">
      <formula>4910</formula>
    </cfRule>
    <cfRule type="cellIs" dxfId="681" priority="789" operator="equal">
      <formula>6210</formula>
    </cfRule>
    <cfRule type="cellIs" dxfId="680" priority="790" operator="equal">
      <formula>5410</formula>
    </cfRule>
    <cfRule type="cellIs" dxfId="679" priority="791" operator="equal">
      <formula>3210</formula>
    </cfRule>
    <cfRule type="cellIs" dxfId="678" priority="792" operator="equal">
      <formula>111</formula>
    </cfRule>
  </conditionalFormatting>
  <conditionalFormatting sqref="N1020:N1024">
    <cfRule type="cellIs" dxfId="677" priority="771" operator="between">
      <formula>121</formula>
      <formula>129</formula>
    </cfRule>
    <cfRule type="cellIs" dxfId="676" priority="772" operator="equal">
      <formula>527</formula>
    </cfRule>
    <cfRule type="cellIs" dxfId="675" priority="773" operator="equal">
      <formula>5212</formula>
    </cfRule>
    <cfRule type="cellIs" dxfId="674" priority="774" operator="equal">
      <formula>526</formula>
    </cfRule>
    <cfRule type="cellIs" dxfId="673" priority="775" operator="equal">
      <formula>8210</formula>
    </cfRule>
    <cfRule type="cellIs" dxfId="672" priority="776" operator="equal">
      <formula>7210</formula>
    </cfRule>
    <cfRule type="cellIs" dxfId="671" priority="777" operator="equal">
      <formula>4910</formula>
    </cfRule>
    <cfRule type="cellIs" dxfId="670" priority="778" operator="equal">
      <formula>6210</formula>
    </cfRule>
    <cfRule type="cellIs" dxfId="669" priority="779" operator="equal">
      <formula>5410</formula>
    </cfRule>
    <cfRule type="cellIs" dxfId="668" priority="780" operator="equal">
      <formula>3210</formula>
    </cfRule>
    <cfRule type="cellIs" dxfId="667" priority="781" operator="equal">
      <formula>111</formula>
    </cfRule>
  </conditionalFormatting>
  <conditionalFormatting sqref="N1027:N1031">
    <cfRule type="cellIs" dxfId="666" priority="760" operator="between">
      <formula>121</formula>
      <formula>129</formula>
    </cfRule>
    <cfRule type="cellIs" dxfId="665" priority="761" operator="equal">
      <formula>527</formula>
    </cfRule>
    <cfRule type="cellIs" dxfId="664" priority="762" operator="equal">
      <formula>5212</formula>
    </cfRule>
    <cfRule type="cellIs" dxfId="663" priority="763" operator="equal">
      <formula>526</formula>
    </cfRule>
    <cfRule type="cellIs" dxfId="662" priority="764" operator="equal">
      <formula>8210</formula>
    </cfRule>
    <cfRule type="cellIs" dxfId="661" priority="765" operator="equal">
      <formula>7210</formula>
    </cfRule>
    <cfRule type="cellIs" dxfId="660" priority="766" operator="equal">
      <formula>4910</formula>
    </cfRule>
    <cfRule type="cellIs" dxfId="659" priority="767" operator="equal">
      <formula>6210</formula>
    </cfRule>
    <cfRule type="cellIs" dxfId="658" priority="768" operator="equal">
      <formula>5410</formula>
    </cfRule>
    <cfRule type="cellIs" dxfId="657" priority="769" operator="equal">
      <formula>3210</formula>
    </cfRule>
    <cfRule type="cellIs" dxfId="656" priority="770" operator="equal">
      <formula>111</formula>
    </cfRule>
  </conditionalFormatting>
  <conditionalFormatting sqref="N487">
    <cfRule type="cellIs" dxfId="655" priority="749" operator="between">
      <formula>121</formula>
      <formula>129</formula>
    </cfRule>
    <cfRule type="cellIs" dxfId="654" priority="750" operator="equal">
      <formula>527</formula>
    </cfRule>
    <cfRule type="cellIs" dxfId="653" priority="751" operator="equal">
      <formula>5212</formula>
    </cfRule>
    <cfRule type="cellIs" dxfId="652" priority="752" operator="equal">
      <formula>526</formula>
    </cfRule>
    <cfRule type="cellIs" dxfId="651" priority="753" operator="equal">
      <formula>8210</formula>
    </cfRule>
    <cfRule type="cellIs" dxfId="650" priority="754" operator="equal">
      <formula>7210</formula>
    </cfRule>
    <cfRule type="cellIs" dxfId="649" priority="755" operator="equal">
      <formula>4910</formula>
    </cfRule>
    <cfRule type="cellIs" dxfId="648" priority="756" operator="equal">
      <formula>6210</formula>
    </cfRule>
    <cfRule type="cellIs" dxfId="647" priority="757" operator="equal">
      <formula>5410</formula>
    </cfRule>
    <cfRule type="cellIs" dxfId="646" priority="758" operator="equal">
      <formula>3210</formula>
    </cfRule>
    <cfRule type="cellIs" dxfId="645" priority="759" operator="equal">
      <formula>111</formula>
    </cfRule>
  </conditionalFormatting>
  <conditionalFormatting sqref="N488:N492">
    <cfRule type="cellIs" dxfId="644" priority="738" operator="between">
      <formula>121</formula>
      <formula>129</formula>
    </cfRule>
    <cfRule type="cellIs" dxfId="643" priority="739" operator="equal">
      <formula>527</formula>
    </cfRule>
    <cfRule type="cellIs" dxfId="642" priority="740" operator="equal">
      <formula>5212</formula>
    </cfRule>
    <cfRule type="cellIs" dxfId="641" priority="741" operator="equal">
      <formula>526</formula>
    </cfRule>
    <cfRule type="cellIs" dxfId="640" priority="742" operator="equal">
      <formula>8210</formula>
    </cfRule>
    <cfRule type="cellIs" dxfId="639" priority="743" operator="equal">
      <formula>7210</formula>
    </cfRule>
    <cfRule type="cellIs" dxfId="638" priority="744" operator="equal">
      <formula>4910</formula>
    </cfRule>
    <cfRule type="cellIs" dxfId="637" priority="745" operator="equal">
      <formula>6210</formula>
    </cfRule>
    <cfRule type="cellIs" dxfId="636" priority="746" operator="equal">
      <formula>5410</formula>
    </cfRule>
    <cfRule type="cellIs" dxfId="635" priority="747" operator="equal">
      <formula>3210</formula>
    </cfRule>
    <cfRule type="cellIs" dxfId="634" priority="748" operator="equal">
      <formula>111</formula>
    </cfRule>
  </conditionalFormatting>
  <conditionalFormatting sqref="N439:N441">
    <cfRule type="cellIs" dxfId="633" priority="727" operator="between">
      <formula>121</formula>
      <formula>129</formula>
    </cfRule>
    <cfRule type="cellIs" dxfId="632" priority="728" operator="equal">
      <formula>527</formula>
    </cfRule>
    <cfRule type="cellIs" dxfId="631" priority="729" operator="equal">
      <formula>5212</formula>
    </cfRule>
    <cfRule type="cellIs" dxfId="630" priority="730" operator="equal">
      <formula>526</formula>
    </cfRule>
    <cfRule type="cellIs" dxfId="629" priority="731" operator="equal">
      <formula>8210</formula>
    </cfRule>
    <cfRule type="cellIs" dxfId="628" priority="732" operator="equal">
      <formula>7210</formula>
    </cfRule>
    <cfRule type="cellIs" dxfId="627" priority="733" operator="equal">
      <formula>4910</formula>
    </cfRule>
    <cfRule type="cellIs" dxfId="626" priority="734" operator="equal">
      <formula>6210</formula>
    </cfRule>
    <cfRule type="cellIs" dxfId="625" priority="735" operator="equal">
      <formula>5410</formula>
    </cfRule>
    <cfRule type="cellIs" dxfId="624" priority="736" operator="equal">
      <formula>3210</formula>
    </cfRule>
    <cfRule type="cellIs" dxfId="623" priority="737" operator="equal">
      <formula>111</formula>
    </cfRule>
  </conditionalFormatting>
  <conditionalFormatting sqref="N442:N446">
    <cfRule type="cellIs" dxfId="622" priority="716" operator="between">
      <formula>121</formula>
      <formula>129</formula>
    </cfRule>
    <cfRule type="cellIs" dxfId="621" priority="717" operator="equal">
      <formula>527</formula>
    </cfRule>
    <cfRule type="cellIs" dxfId="620" priority="718" operator="equal">
      <formula>5212</formula>
    </cfRule>
    <cfRule type="cellIs" dxfId="619" priority="719" operator="equal">
      <formula>526</formula>
    </cfRule>
    <cfRule type="cellIs" dxfId="618" priority="720" operator="equal">
      <formula>8210</formula>
    </cfRule>
    <cfRule type="cellIs" dxfId="617" priority="721" operator="equal">
      <formula>7210</formula>
    </cfRule>
    <cfRule type="cellIs" dxfId="616" priority="722" operator="equal">
      <formula>4910</formula>
    </cfRule>
    <cfRule type="cellIs" dxfId="615" priority="723" operator="equal">
      <formula>6210</formula>
    </cfRule>
    <cfRule type="cellIs" dxfId="614" priority="724" operator="equal">
      <formula>5410</formula>
    </cfRule>
    <cfRule type="cellIs" dxfId="613" priority="725" operator="equal">
      <formula>3210</formula>
    </cfRule>
    <cfRule type="cellIs" dxfId="612" priority="726" operator="equal">
      <formula>111</formula>
    </cfRule>
  </conditionalFormatting>
  <conditionalFormatting sqref="N401">
    <cfRule type="cellIs" dxfId="611" priority="705" operator="between">
      <formula>121</formula>
      <formula>129</formula>
    </cfRule>
    <cfRule type="cellIs" dxfId="610" priority="706" operator="equal">
      <formula>527</formula>
    </cfRule>
    <cfRule type="cellIs" dxfId="609" priority="707" operator="equal">
      <formula>5212</formula>
    </cfRule>
    <cfRule type="cellIs" dxfId="608" priority="708" operator="equal">
      <formula>526</formula>
    </cfRule>
    <cfRule type="cellIs" dxfId="607" priority="709" operator="equal">
      <formula>8210</formula>
    </cfRule>
    <cfRule type="cellIs" dxfId="606" priority="710" operator="equal">
      <formula>7210</formula>
    </cfRule>
    <cfRule type="cellIs" dxfId="605" priority="711" operator="equal">
      <formula>4910</formula>
    </cfRule>
    <cfRule type="cellIs" dxfId="604" priority="712" operator="equal">
      <formula>6210</formula>
    </cfRule>
    <cfRule type="cellIs" dxfId="603" priority="713" operator="equal">
      <formula>5410</formula>
    </cfRule>
    <cfRule type="cellIs" dxfId="602" priority="714" operator="equal">
      <formula>3210</formula>
    </cfRule>
    <cfRule type="cellIs" dxfId="601" priority="715" operator="equal">
      <formula>111</formula>
    </cfRule>
  </conditionalFormatting>
  <conditionalFormatting sqref="N402:N406">
    <cfRule type="cellIs" dxfId="600" priority="694" operator="between">
      <formula>121</formula>
      <formula>129</formula>
    </cfRule>
    <cfRule type="cellIs" dxfId="599" priority="695" operator="equal">
      <formula>527</formula>
    </cfRule>
    <cfRule type="cellIs" dxfId="598" priority="696" operator="equal">
      <formula>5212</formula>
    </cfRule>
    <cfRule type="cellIs" dxfId="597" priority="697" operator="equal">
      <formula>526</formula>
    </cfRule>
    <cfRule type="cellIs" dxfId="596" priority="698" operator="equal">
      <formula>8210</formula>
    </cfRule>
    <cfRule type="cellIs" dxfId="595" priority="699" operator="equal">
      <formula>7210</formula>
    </cfRule>
    <cfRule type="cellIs" dxfId="594" priority="700" operator="equal">
      <formula>4910</formula>
    </cfRule>
    <cfRule type="cellIs" dxfId="593" priority="701" operator="equal">
      <formula>6210</formula>
    </cfRule>
    <cfRule type="cellIs" dxfId="592" priority="702" operator="equal">
      <formula>5410</formula>
    </cfRule>
    <cfRule type="cellIs" dxfId="591" priority="703" operator="equal">
      <formula>3210</formula>
    </cfRule>
    <cfRule type="cellIs" dxfId="590" priority="704" operator="equal">
      <formula>111</formula>
    </cfRule>
  </conditionalFormatting>
  <conditionalFormatting sqref="N447:N448">
    <cfRule type="cellIs" dxfId="589" priority="683" operator="between">
      <formula>121</formula>
      <formula>129</formula>
    </cfRule>
    <cfRule type="cellIs" dxfId="588" priority="684" operator="equal">
      <formula>527</formula>
    </cfRule>
    <cfRule type="cellIs" dxfId="587" priority="685" operator="equal">
      <formula>5212</formula>
    </cfRule>
    <cfRule type="cellIs" dxfId="586" priority="686" operator="equal">
      <formula>526</formula>
    </cfRule>
    <cfRule type="cellIs" dxfId="585" priority="687" operator="equal">
      <formula>8210</formula>
    </cfRule>
    <cfRule type="cellIs" dxfId="584" priority="688" operator="equal">
      <formula>7210</formula>
    </cfRule>
    <cfRule type="cellIs" dxfId="583" priority="689" operator="equal">
      <formula>4910</formula>
    </cfRule>
    <cfRule type="cellIs" dxfId="582" priority="690" operator="equal">
      <formula>6210</formula>
    </cfRule>
    <cfRule type="cellIs" dxfId="581" priority="691" operator="equal">
      <formula>5410</formula>
    </cfRule>
    <cfRule type="cellIs" dxfId="580" priority="692" operator="equal">
      <formula>3210</formula>
    </cfRule>
    <cfRule type="cellIs" dxfId="579" priority="693" operator="equal">
      <formula>111</formula>
    </cfRule>
  </conditionalFormatting>
  <conditionalFormatting sqref="N449:N453">
    <cfRule type="cellIs" dxfId="578" priority="672" operator="between">
      <formula>121</formula>
      <formula>129</formula>
    </cfRule>
    <cfRule type="cellIs" dxfId="577" priority="673" operator="equal">
      <formula>527</formula>
    </cfRule>
    <cfRule type="cellIs" dxfId="576" priority="674" operator="equal">
      <formula>5212</formula>
    </cfRule>
    <cfRule type="cellIs" dxfId="575" priority="675" operator="equal">
      <formula>526</formula>
    </cfRule>
    <cfRule type="cellIs" dxfId="574" priority="676" operator="equal">
      <formula>8210</formula>
    </cfRule>
    <cfRule type="cellIs" dxfId="573" priority="677" operator="equal">
      <formula>7210</formula>
    </cfRule>
    <cfRule type="cellIs" dxfId="572" priority="678" operator="equal">
      <formula>4910</formula>
    </cfRule>
    <cfRule type="cellIs" dxfId="571" priority="679" operator="equal">
      <formula>6210</formula>
    </cfRule>
    <cfRule type="cellIs" dxfId="570" priority="680" operator="equal">
      <formula>5410</formula>
    </cfRule>
    <cfRule type="cellIs" dxfId="569" priority="681" operator="equal">
      <formula>3210</formula>
    </cfRule>
    <cfRule type="cellIs" dxfId="568" priority="682" operator="equal">
      <formula>111</formula>
    </cfRule>
  </conditionalFormatting>
  <conditionalFormatting sqref="N562:N563">
    <cfRule type="cellIs" dxfId="567" priority="661" operator="between">
      <formula>121</formula>
      <formula>129</formula>
    </cfRule>
    <cfRule type="cellIs" dxfId="566" priority="662" operator="equal">
      <formula>527</formula>
    </cfRule>
    <cfRule type="cellIs" dxfId="565" priority="663" operator="equal">
      <formula>5212</formula>
    </cfRule>
    <cfRule type="cellIs" dxfId="564" priority="664" operator="equal">
      <formula>526</formula>
    </cfRule>
    <cfRule type="cellIs" dxfId="563" priority="665" operator="equal">
      <formula>8210</formula>
    </cfRule>
    <cfRule type="cellIs" dxfId="562" priority="666" operator="equal">
      <formula>7210</formula>
    </cfRule>
    <cfRule type="cellIs" dxfId="561" priority="667" operator="equal">
      <formula>4910</formula>
    </cfRule>
    <cfRule type="cellIs" dxfId="560" priority="668" operator="equal">
      <formula>6210</formula>
    </cfRule>
    <cfRule type="cellIs" dxfId="559" priority="669" operator="equal">
      <formula>5410</formula>
    </cfRule>
    <cfRule type="cellIs" dxfId="558" priority="670" operator="equal">
      <formula>3210</formula>
    </cfRule>
    <cfRule type="cellIs" dxfId="557" priority="671" operator="equal">
      <formula>111</formula>
    </cfRule>
  </conditionalFormatting>
  <conditionalFormatting sqref="N564:N568">
    <cfRule type="cellIs" dxfId="556" priority="650" operator="between">
      <formula>121</formula>
      <formula>129</formula>
    </cfRule>
    <cfRule type="cellIs" dxfId="555" priority="651" operator="equal">
      <formula>527</formula>
    </cfRule>
    <cfRule type="cellIs" dxfId="554" priority="652" operator="equal">
      <formula>5212</formula>
    </cfRule>
    <cfRule type="cellIs" dxfId="553" priority="653" operator="equal">
      <formula>526</formula>
    </cfRule>
    <cfRule type="cellIs" dxfId="552" priority="654" operator="equal">
      <formula>8210</formula>
    </cfRule>
    <cfRule type="cellIs" dxfId="551" priority="655" operator="equal">
      <formula>7210</formula>
    </cfRule>
    <cfRule type="cellIs" dxfId="550" priority="656" operator="equal">
      <formula>4910</formula>
    </cfRule>
    <cfRule type="cellIs" dxfId="549" priority="657" operator="equal">
      <formula>6210</formula>
    </cfRule>
    <cfRule type="cellIs" dxfId="548" priority="658" operator="equal">
      <formula>5410</formula>
    </cfRule>
    <cfRule type="cellIs" dxfId="547" priority="659" operator="equal">
      <formula>3210</formula>
    </cfRule>
    <cfRule type="cellIs" dxfId="546" priority="660" operator="equal">
      <formula>111</formula>
    </cfRule>
  </conditionalFormatting>
  <conditionalFormatting sqref="N1250:N1264 N1205:N1246">
    <cfRule type="cellIs" dxfId="545" priority="641" operator="equal">
      <formula>12</formula>
    </cfRule>
    <cfRule type="cellIs" dxfId="544" priority="642" operator="equal">
      <formula>52</formula>
    </cfRule>
    <cfRule type="cellIs" dxfId="543" priority="643" operator="equal">
      <formula>82</formula>
    </cfRule>
    <cfRule type="cellIs" dxfId="542" priority="644" operator="equal">
      <formula>72</formula>
    </cfRule>
    <cfRule type="cellIs" dxfId="541" priority="645" operator="equal">
      <formula>49</formula>
    </cfRule>
    <cfRule type="cellIs" dxfId="540" priority="646" operator="equal">
      <formula>62</formula>
    </cfRule>
    <cfRule type="cellIs" dxfId="539" priority="647" operator="equal">
      <formula>54</formula>
    </cfRule>
    <cfRule type="cellIs" dxfId="538" priority="648" operator="equal">
      <formula>32</formula>
    </cfRule>
    <cfRule type="cellIs" dxfId="537" priority="649" operator="equal">
      <formula>11</formula>
    </cfRule>
  </conditionalFormatting>
  <conditionalFormatting sqref="N1247">
    <cfRule type="cellIs" dxfId="536" priority="632" operator="equal">
      <formula>12</formula>
    </cfRule>
    <cfRule type="cellIs" dxfId="535" priority="633" operator="equal">
      <formula>52</formula>
    </cfRule>
    <cfRule type="cellIs" dxfId="534" priority="634" operator="equal">
      <formula>82</formula>
    </cfRule>
    <cfRule type="cellIs" dxfId="533" priority="635" operator="equal">
      <formula>72</formula>
    </cfRule>
    <cfRule type="cellIs" dxfId="532" priority="636" operator="equal">
      <formula>49</formula>
    </cfRule>
    <cfRule type="cellIs" dxfId="531" priority="637" operator="equal">
      <formula>62</formula>
    </cfRule>
    <cfRule type="cellIs" dxfId="530" priority="638" operator="equal">
      <formula>54</formula>
    </cfRule>
    <cfRule type="cellIs" dxfId="529" priority="639" operator="equal">
      <formula>32</formula>
    </cfRule>
    <cfRule type="cellIs" dxfId="528" priority="640" operator="equal">
      <formula>11</formula>
    </cfRule>
  </conditionalFormatting>
  <conditionalFormatting sqref="N1248:N1249">
    <cfRule type="cellIs" dxfId="527" priority="623" operator="equal">
      <formula>12</formula>
    </cfRule>
    <cfRule type="cellIs" dxfId="526" priority="624" operator="equal">
      <formula>52</formula>
    </cfRule>
    <cfRule type="cellIs" dxfId="525" priority="625" operator="equal">
      <formula>82</formula>
    </cfRule>
    <cfRule type="cellIs" dxfId="524" priority="626" operator="equal">
      <formula>72</formula>
    </cfRule>
    <cfRule type="cellIs" dxfId="523" priority="627" operator="equal">
      <formula>49</formula>
    </cfRule>
    <cfRule type="cellIs" dxfId="522" priority="628" operator="equal">
      <formula>62</formula>
    </cfRule>
    <cfRule type="cellIs" dxfId="521" priority="629" operator="equal">
      <formula>54</formula>
    </cfRule>
    <cfRule type="cellIs" dxfId="520" priority="630" operator="equal">
      <formula>32</formula>
    </cfRule>
    <cfRule type="cellIs" dxfId="519" priority="631" operator="equal">
      <formula>11</formula>
    </cfRule>
  </conditionalFormatting>
  <conditionalFormatting sqref="N17:N1285">
    <cfRule type="cellIs" dxfId="518" priority="622" operator="equal">
      <formula>111</formula>
    </cfRule>
  </conditionalFormatting>
  <conditionalFormatting sqref="M115:M116 M33:M34 M1054 M100 M31 M570 M1199 M79:M80 M161:M162 M1062 M1067 M21 M1057:M1058 M1121 M1149 M1151 M36:M39 M42:M75 M82:M98 M102:M113 M118:M121 M124:M157 M164:M181 M183:M189 M191:M196">
    <cfRule type="cellIs" dxfId="517" priority="621" operator="equal">
      <formula>0</formula>
    </cfRule>
  </conditionalFormatting>
  <conditionalFormatting sqref="M1089:M1091 M1219:M1221 M1202:M1204 M1188:M1190 M1152:M1153 M1148 M1105:M1107 M1096:M1098 M1086:M1087 M1071:M1073 M1048 M1036:M1038 M1032 M1277 M1280:M1281 M1034 M1068 M1079 M1200 M1186 M1040 M1042:M1043 M1046 M1050 M1053 M1075 M1083 M1093:M1094 M1100:M1101 M1109 M1111 M1113:M1114 M1118 M1155 M1157 M1159:M1160 M1163 M1165 M1192 M1206 M1208 M1210:M1211 M1214 M1216:M1217 M1223 M1225:M1226 M1229 M1233 M1236 M1283 M1285">
    <cfRule type="cellIs" dxfId="516" priority="620" operator="equal">
      <formula>0</formula>
    </cfRule>
  </conditionalFormatting>
  <conditionalFormatting sqref="M35 M41 M1279">
    <cfRule type="cellIs" dxfId="515" priority="619" operator="equal">
      <formula>0</formula>
    </cfRule>
  </conditionalFormatting>
  <conditionalFormatting sqref="M20 M18 M22:M30">
    <cfRule type="cellIs" dxfId="514" priority="617" operator="equal">
      <formula>0</formula>
    </cfRule>
  </conditionalFormatting>
  <conditionalFormatting sqref="M17">
    <cfRule type="cellIs" dxfId="513" priority="616" operator="equal">
      <formula>0</formula>
    </cfRule>
  </conditionalFormatting>
  <conditionalFormatting sqref="M117">
    <cfRule type="cellIs" dxfId="512" priority="613" operator="equal">
      <formula>0</formula>
    </cfRule>
  </conditionalFormatting>
  <conditionalFormatting sqref="M190">
    <cfRule type="cellIs" dxfId="511" priority="609" operator="equal">
      <formula>0</formula>
    </cfRule>
  </conditionalFormatting>
  <conditionalFormatting sqref="M99">
    <cfRule type="cellIs" dxfId="510" priority="608" operator="equal">
      <formula>0</formula>
    </cfRule>
  </conditionalFormatting>
  <conditionalFormatting sqref="M1265 M1237">
    <cfRule type="cellIs" dxfId="509" priority="607" operator="equal">
      <formula>0</formula>
    </cfRule>
  </conditionalFormatting>
  <conditionalFormatting sqref="M1240:M1241">
    <cfRule type="cellIs" dxfId="508" priority="606" operator="equal">
      <formula>0</formula>
    </cfRule>
  </conditionalFormatting>
  <conditionalFormatting sqref="M1242">
    <cfRule type="cellIs" dxfId="507" priority="605" operator="equal">
      <formula>0</formula>
    </cfRule>
  </conditionalFormatting>
  <conditionalFormatting sqref="M1243">
    <cfRule type="cellIs" dxfId="506" priority="604" operator="equal">
      <formula>0</formula>
    </cfRule>
  </conditionalFormatting>
  <conditionalFormatting sqref="M1245">
    <cfRule type="cellIs" dxfId="505" priority="602" operator="equal">
      <formula>0</formula>
    </cfRule>
  </conditionalFormatting>
  <conditionalFormatting sqref="M1239">
    <cfRule type="cellIs" dxfId="504" priority="600" operator="equal">
      <formula>0</formula>
    </cfRule>
  </conditionalFormatting>
  <conditionalFormatting sqref="M19">
    <cfRule type="cellIs" dxfId="503" priority="599" operator="equal">
      <formula>0</formula>
    </cfRule>
  </conditionalFormatting>
  <conditionalFormatting sqref="M32">
    <cfRule type="cellIs" dxfId="502" priority="598" operator="equal">
      <formula>0</formula>
    </cfRule>
  </conditionalFormatting>
  <conditionalFormatting sqref="M40">
    <cfRule type="cellIs" dxfId="501" priority="597" operator="equal">
      <formula>0</formula>
    </cfRule>
  </conditionalFormatting>
  <conditionalFormatting sqref="M81">
    <cfRule type="cellIs" dxfId="500" priority="596" operator="equal">
      <formula>0</formula>
    </cfRule>
  </conditionalFormatting>
  <conditionalFormatting sqref="M101">
    <cfRule type="cellIs" dxfId="499" priority="595" operator="equal">
      <formula>0</formula>
    </cfRule>
  </conditionalFormatting>
  <conditionalFormatting sqref="M114">
    <cfRule type="cellIs" dxfId="498" priority="594" operator="equal">
      <formula>0</formula>
    </cfRule>
  </conditionalFormatting>
  <conditionalFormatting sqref="M122">
    <cfRule type="cellIs" dxfId="497" priority="593" operator="equal">
      <formula>0</formula>
    </cfRule>
  </conditionalFormatting>
  <conditionalFormatting sqref="M163">
    <cfRule type="cellIs" dxfId="496" priority="592" operator="equal">
      <formula>0</formula>
    </cfRule>
  </conditionalFormatting>
  <conditionalFormatting sqref="M182">
    <cfRule type="cellIs" dxfId="495" priority="591" operator="equal">
      <formula>0</formula>
    </cfRule>
  </conditionalFormatting>
  <conditionalFormatting sqref="M572:M576">
    <cfRule type="cellIs" dxfId="494" priority="590" operator="equal">
      <formula>0</formula>
    </cfRule>
  </conditionalFormatting>
  <conditionalFormatting sqref="M1035">
    <cfRule type="cellIs" dxfId="493" priority="589" operator="equal">
      <formula>0</formula>
    </cfRule>
  </conditionalFormatting>
  <conditionalFormatting sqref="M1055">
    <cfRule type="cellIs" dxfId="492" priority="588" operator="equal">
      <formula>0</formula>
    </cfRule>
  </conditionalFormatting>
  <conditionalFormatting sqref="M1069">
    <cfRule type="cellIs" dxfId="491" priority="587" operator="equal">
      <formula>0</formula>
    </cfRule>
  </conditionalFormatting>
  <conditionalFormatting sqref="M1088">
    <cfRule type="cellIs" dxfId="490" priority="586" operator="equal">
      <formula>0</formula>
    </cfRule>
  </conditionalFormatting>
  <conditionalFormatting sqref="M1095">
    <cfRule type="cellIs" dxfId="489" priority="585" operator="equal">
      <formula>0</formula>
    </cfRule>
  </conditionalFormatting>
  <conditionalFormatting sqref="M1150">
    <cfRule type="cellIs" dxfId="488" priority="584" operator="equal">
      <formula>0</formula>
    </cfRule>
  </conditionalFormatting>
  <conditionalFormatting sqref="M1187">
    <cfRule type="cellIs" dxfId="487" priority="583" operator="equal">
      <formula>0</formula>
    </cfRule>
  </conditionalFormatting>
  <conditionalFormatting sqref="M1201">
    <cfRule type="cellIs" dxfId="486" priority="582" operator="equal">
      <formula>0</formula>
    </cfRule>
  </conditionalFormatting>
  <conditionalFormatting sqref="M1218">
    <cfRule type="cellIs" dxfId="485" priority="581" operator="equal">
      <formula>0</formula>
    </cfRule>
  </conditionalFormatting>
  <conditionalFormatting sqref="M1278">
    <cfRule type="cellIs" dxfId="484" priority="579" operator="equal">
      <formula>0</formula>
    </cfRule>
  </conditionalFormatting>
  <conditionalFormatting sqref="M486">
    <cfRule type="cellIs" dxfId="483" priority="578" operator="equal">
      <formula>0</formula>
    </cfRule>
  </conditionalFormatting>
  <conditionalFormatting sqref="M198:M203">
    <cfRule type="cellIs" dxfId="482" priority="577" operator="equal">
      <formula>0</formula>
    </cfRule>
  </conditionalFormatting>
  <conditionalFormatting sqref="M569">
    <cfRule type="cellIs" dxfId="481" priority="576" operator="equal">
      <formula>0</formula>
    </cfRule>
  </conditionalFormatting>
  <conditionalFormatting sqref="M207:M224">
    <cfRule type="cellIs" dxfId="480" priority="575" operator="equal">
      <formula>0</formula>
    </cfRule>
  </conditionalFormatting>
  <conditionalFormatting sqref="M542 M476:M478 M468:M469 M454:M455 M413:M414 M370 M363 M308 M271 M245:M246 M225 M206">
    <cfRule type="cellIs" dxfId="479" priority="574" operator="equal">
      <formula>0</formula>
    </cfRule>
  </conditionalFormatting>
  <conditionalFormatting sqref="M499">
    <cfRule type="cellIs" dxfId="478" priority="573" operator="equal">
      <formula>0</formula>
    </cfRule>
  </conditionalFormatting>
  <conditionalFormatting sqref="M549">
    <cfRule type="cellIs" dxfId="477" priority="572" operator="equal">
      <formula>0</formula>
    </cfRule>
  </conditionalFormatting>
  <conditionalFormatting sqref="M205">
    <cfRule type="cellIs" dxfId="476" priority="571" operator="equal">
      <formula>0</formula>
    </cfRule>
  </conditionalFormatting>
  <conditionalFormatting sqref="M197">
    <cfRule type="cellIs" dxfId="475" priority="570" operator="equal">
      <formula>0</formula>
    </cfRule>
  </conditionalFormatting>
  <conditionalFormatting sqref="M226:M231">
    <cfRule type="cellIs" dxfId="474" priority="568" operator="equal">
      <formula>0</formula>
    </cfRule>
  </conditionalFormatting>
  <conditionalFormatting sqref="M233:M244">
    <cfRule type="cellIs" dxfId="473" priority="567" operator="equal">
      <formula>0</formula>
    </cfRule>
  </conditionalFormatting>
  <conditionalFormatting sqref="M247:M270">
    <cfRule type="cellIs" dxfId="472" priority="566" operator="equal">
      <formula>0</formula>
    </cfRule>
  </conditionalFormatting>
  <conditionalFormatting sqref="M272:M307">
    <cfRule type="cellIs" dxfId="471" priority="565" operator="equal">
      <formula>0</formula>
    </cfRule>
  </conditionalFormatting>
  <conditionalFormatting sqref="M309:M362">
    <cfRule type="cellIs" dxfId="470" priority="564" operator="equal">
      <formula>0</formula>
    </cfRule>
  </conditionalFormatting>
  <conditionalFormatting sqref="M371:M412">
    <cfRule type="cellIs" dxfId="469" priority="562" operator="equal">
      <formula>0</formula>
    </cfRule>
  </conditionalFormatting>
  <conditionalFormatting sqref="M415:M438">
    <cfRule type="cellIs" dxfId="468" priority="561" operator="equal">
      <formula>0</formula>
    </cfRule>
  </conditionalFormatting>
  <conditionalFormatting sqref="M470:M475">
    <cfRule type="cellIs" dxfId="467" priority="559" operator="equal">
      <formula>0</formula>
    </cfRule>
  </conditionalFormatting>
  <conditionalFormatting sqref="M578:M579">
    <cfRule type="cellIs" dxfId="466" priority="553" operator="equal">
      <formula>0</formula>
    </cfRule>
  </conditionalFormatting>
  <conditionalFormatting sqref="M1016">
    <cfRule type="cellIs" dxfId="465" priority="552" operator="equal">
      <formula>0</formula>
    </cfRule>
  </conditionalFormatting>
  <conditionalFormatting sqref="M577">
    <cfRule type="cellIs" dxfId="464" priority="551" operator="equal">
      <formula>0</formula>
    </cfRule>
  </conditionalFormatting>
  <conditionalFormatting sqref="M743:M748">
    <cfRule type="cellIs" dxfId="463" priority="530" operator="equal">
      <formula>0</formula>
    </cfRule>
  </conditionalFormatting>
  <conditionalFormatting sqref="M918:M929">
    <cfRule type="cellIs" dxfId="462" priority="519" operator="equal">
      <formula>0</formula>
    </cfRule>
  </conditionalFormatting>
  <conditionalFormatting sqref="M988:M993">
    <cfRule type="cellIs" dxfId="461" priority="515" operator="equal">
      <formula>0</formula>
    </cfRule>
  </conditionalFormatting>
  <conditionalFormatting sqref="M611 M624:M625 M650 M987 M994">
    <cfRule type="cellIs" dxfId="460" priority="550" operator="equal">
      <formula>0</formula>
    </cfRule>
  </conditionalFormatting>
  <conditionalFormatting sqref="M687 M742">
    <cfRule type="cellIs" dxfId="459" priority="549" operator="equal">
      <formula>0</formula>
    </cfRule>
  </conditionalFormatting>
  <conditionalFormatting sqref="M893 M879 M907:M908 M749 M792:M793 M1009 M834 M930 M980 M1025">
    <cfRule type="cellIs" dxfId="458" priority="548" operator="equal">
      <formula>0</formula>
    </cfRule>
  </conditionalFormatting>
  <conditionalFormatting sqref="M916:M917 M1017 M800 M880 M909">
    <cfRule type="cellIs" dxfId="457" priority="547" operator="equal">
      <formula>0</formula>
    </cfRule>
  </conditionalFormatting>
  <conditionalFormatting sqref="M825">
    <cfRule type="cellIs" dxfId="456" priority="546" operator="equal">
      <formula>0</formula>
    </cfRule>
  </conditionalFormatting>
  <conditionalFormatting sqref="M826">
    <cfRule type="cellIs" dxfId="455" priority="545" operator="equal">
      <formula>0</formula>
    </cfRule>
  </conditionalFormatting>
  <conditionalFormatting sqref="M833">
    <cfRule type="cellIs" dxfId="454" priority="543" operator="equal">
      <formula>0</formula>
    </cfRule>
  </conditionalFormatting>
  <conditionalFormatting sqref="M1001">
    <cfRule type="cellIs" dxfId="453" priority="541" operator="equal">
      <formula>0</formula>
    </cfRule>
  </conditionalFormatting>
  <conditionalFormatting sqref="M894">
    <cfRule type="cellIs" dxfId="452" priority="540" operator="equal">
      <formula>0</formula>
    </cfRule>
  </conditionalFormatting>
  <conditionalFormatting sqref="M847">
    <cfRule type="cellIs" dxfId="451" priority="544" operator="equal">
      <formula>0</formula>
    </cfRule>
  </conditionalFormatting>
  <conditionalFormatting sqref="M1002">
    <cfRule type="cellIs" dxfId="450" priority="542" operator="equal">
      <formula>0</formula>
    </cfRule>
  </conditionalFormatting>
  <conditionalFormatting sqref="M860">
    <cfRule type="cellIs" dxfId="449" priority="539" operator="equal">
      <formula>0</formula>
    </cfRule>
  </conditionalFormatting>
  <conditionalFormatting sqref="M1018">
    <cfRule type="cellIs" dxfId="448" priority="538" operator="equal">
      <formula>0</formula>
    </cfRule>
  </conditionalFormatting>
  <conditionalFormatting sqref="M973">
    <cfRule type="cellIs" dxfId="447" priority="537" operator="equal">
      <formula>0</formula>
    </cfRule>
  </conditionalFormatting>
  <conditionalFormatting sqref="M580:M603">
    <cfRule type="cellIs" dxfId="446" priority="536" operator="equal">
      <formula>0</formula>
    </cfRule>
  </conditionalFormatting>
  <conditionalFormatting sqref="M1196:M1197">
    <cfRule type="cellIs" dxfId="445" priority="507" operator="equal">
      <formula>0</formula>
    </cfRule>
  </conditionalFormatting>
  <conditionalFormatting sqref="M1193">
    <cfRule type="cellIs" dxfId="444" priority="509" operator="equal">
      <formula>0</formula>
    </cfRule>
  </conditionalFormatting>
  <conditionalFormatting sqref="M1195">
    <cfRule type="cellIs" dxfId="443" priority="508" operator="equal">
      <formula>0</formula>
    </cfRule>
  </conditionalFormatting>
  <conditionalFormatting sqref="M1194">
    <cfRule type="cellIs" dxfId="442" priority="506" operator="equal">
      <formula>0</formula>
    </cfRule>
  </conditionalFormatting>
  <conditionalFormatting sqref="M1250">
    <cfRule type="cellIs" dxfId="441" priority="502" operator="equal">
      <formula>0</formula>
    </cfRule>
  </conditionalFormatting>
  <conditionalFormatting sqref="M1253">
    <cfRule type="cellIs" dxfId="440" priority="501" operator="equal">
      <formula>0</formula>
    </cfRule>
  </conditionalFormatting>
  <conditionalFormatting sqref="M1247">
    <cfRule type="cellIs" dxfId="439" priority="500" operator="equal">
      <formula>0</formula>
    </cfRule>
  </conditionalFormatting>
  <conditionalFormatting sqref="M1248">
    <cfRule type="cellIs" dxfId="438" priority="499" operator="equal">
      <formula>0</formula>
    </cfRule>
  </conditionalFormatting>
  <conditionalFormatting sqref="M76">
    <cfRule type="cellIs" dxfId="437" priority="496" operator="equal">
      <formula>0</formula>
    </cfRule>
  </conditionalFormatting>
  <conditionalFormatting sqref="M77">
    <cfRule type="cellIs" dxfId="436" priority="495" operator="equal">
      <formula>0</formula>
    </cfRule>
  </conditionalFormatting>
  <conditionalFormatting sqref="M440">
    <cfRule type="cellIs" dxfId="435" priority="491" operator="equal">
      <formula>0</formula>
    </cfRule>
  </conditionalFormatting>
  <conditionalFormatting sqref="M158 M160">
    <cfRule type="cellIs" dxfId="434" priority="494" operator="equal">
      <formula>0</formula>
    </cfRule>
  </conditionalFormatting>
  <conditionalFormatting sqref="M159">
    <cfRule type="cellIs" dxfId="433" priority="493" operator="equal">
      <formula>0</formula>
    </cfRule>
  </conditionalFormatting>
  <conditionalFormatting sqref="M123">
    <cfRule type="cellIs" dxfId="432" priority="492" operator="equal">
      <formula>0</formula>
    </cfRule>
  </conditionalFormatting>
  <conditionalFormatting sqref="M1167">
    <cfRule type="cellIs" dxfId="431" priority="486" operator="equal">
      <formula>0</formula>
    </cfRule>
  </conditionalFormatting>
  <conditionalFormatting sqref="M441:M446">
    <cfRule type="cellIs" dxfId="430" priority="490" operator="equal">
      <formula>0</formula>
    </cfRule>
  </conditionalFormatting>
  <conditionalFormatting sqref="M204">
    <cfRule type="cellIs" dxfId="429" priority="489" operator="equal">
      <formula>0</formula>
    </cfRule>
  </conditionalFormatting>
  <conditionalFormatting sqref="M1182:M1183 M1177 M1168:M1170 M1166 M1172 M1174 M1185">
    <cfRule type="cellIs" dxfId="428" priority="487" operator="equal">
      <formula>0</formula>
    </cfRule>
  </conditionalFormatting>
  <conditionalFormatting sqref="M1070">
    <cfRule type="cellIs" dxfId="427" priority="485" operator="equal">
      <formula>0</formula>
    </cfRule>
  </conditionalFormatting>
  <conditionalFormatting sqref="M1064:M1065">
    <cfRule type="cellIs" dxfId="426" priority="482" operator="equal">
      <formula>0</formula>
    </cfRule>
  </conditionalFormatting>
  <conditionalFormatting sqref="M1056">
    <cfRule type="cellIs" dxfId="425" priority="481" operator="equal">
      <formula>0</formula>
    </cfRule>
  </conditionalFormatting>
  <conditionalFormatting sqref="M1176">
    <cfRule type="cellIs" dxfId="424" priority="480" operator="equal">
      <formula>0</formula>
    </cfRule>
  </conditionalFormatting>
  <conditionalFormatting sqref="M439">
    <cfRule type="cellIs" dxfId="423" priority="479" operator="equal">
      <formula>0</formula>
    </cfRule>
  </conditionalFormatting>
  <conditionalFormatting sqref="M1180">
    <cfRule type="cellIs" dxfId="422" priority="474" operator="equal">
      <formula>0</formula>
    </cfRule>
  </conditionalFormatting>
  <conditionalFormatting sqref="M447">
    <cfRule type="cellIs" dxfId="421" priority="476" operator="equal">
      <formula>0</formula>
    </cfRule>
  </conditionalFormatting>
  <conditionalFormatting sqref="M1276 M1266">
    <cfRule type="cellIs" dxfId="420" priority="473" operator="equal">
      <formula>0</formula>
    </cfRule>
  </conditionalFormatting>
  <conditionalFormatting sqref="M1269:M1270">
    <cfRule type="cellIs" dxfId="419" priority="472" operator="equal">
      <formula>0</formula>
    </cfRule>
  </conditionalFormatting>
  <conditionalFormatting sqref="M1272">
    <cfRule type="cellIs" dxfId="418" priority="470" operator="equal">
      <formula>0</formula>
    </cfRule>
  </conditionalFormatting>
  <conditionalFormatting sqref="M1274">
    <cfRule type="cellIs" dxfId="417" priority="468" operator="equal">
      <formula>0</formula>
    </cfRule>
  </conditionalFormatting>
  <conditionalFormatting sqref="M1267">
    <cfRule type="cellIs" dxfId="416" priority="466" operator="equal">
      <formula>0</formula>
    </cfRule>
  </conditionalFormatting>
  <conditionalFormatting sqref="M1268">
    <cfRule type="cellIs" dxfId="415" priority="465" operator="equal">
      <formula>0</formula>
    </cfRule>
  </conditionalFormatting>
  <conditionalFormatting sqref="M562">
    <cfRule type="cellIs" dxfId="414" priority="463" operator="equal">
      <formula>0</formula>
    </cfRule>
  </conditionalFormatting>
  <conditionalFormatting sqref="M485">
    <cfRule type="cellIs" dxfId="413" priority="461" operator="equal">
      <formula>0</formula>
    </cfRule>
  </conditionalFormatting>
  <conditionalFormatting sqref="M78">
    <cfRule type="cellIs" dxfId="412" priority="460" operator="equal">
      <formula>0</formula>
    </cfRule>
  </conditionalFormatting>
  <conditionalFormatting sqref="M364:M369">
    <cfRule type="cellIs" dxfId="411" priority="459" operator="equal">
      <formula>0</formula>
    </cfRule>
  </conditionalFormatting>
  <conditionalFormatting sqref="M448:M453">
    <cfRule type="cellIs" dxfId="410" priority="458" operator="equal">
      <formula>0</formula>
    </cfRule>
  </conditionalFormatting>
  <conditionalFormatting sqref="M456:M467">
    <cfRule type="cellIs" dxfId="409" priority="457" operator="equal">
      <formula>0</formula>
    </cfRule>
  </conditionalFormatting>
  <conditionalFormatting sqref="M479:M484">
    <cfRule type="cellIs" dxfId="408" priority="456" operator="equal">
      <formula>0</formula>
    </cfRule>
  </conditionalFormatting>
  <conditionalFormatting sqref="M487:M498">
    <cfRule type="cellIs" dxfId="407" priority="455" operator="equal">
      <formula>0</formula>
    </cfRule>
  </conditionalFormatting>
  <conditionalFormatting sqref="M500:M541">
    <cfRule type="cellIs" dxfId="406" priority="454" operator="equal">
      <formula>0</formula>
    </cfRule>
  </conditionalFormatting>
  <conditionalFormatting sqref="M543:M548">
    <cfRule type="cellIs" dxfId="405" priority="453" operator="equal">
      <formula>0</formula>
    </cfRule>
  </conditionalFormatting>
  <conditionalFormatting sqref="M550:M561">
    <cfRule type="cellIs" dxfId="404" priority="452" operator="equal">
      <formula>0</formula>
    </cfRule>
  </conditionalFormatting>
  <conditionalFormatting sqref="M563:M568">
    <cfRule type="cellIs" dxfId="403" priority="451" operator="equal">
      <formula>0</formula>
    </cfRule>
  </conditionalFormatting>
  <conditionalFormatting sqref="M612:M623">
    <cfRule type="cellIs" dxfId="402" priority="449" operator="equal">
      <formula>0</formula>
    </cfRule>
  </conditionalFormatting>
  <conditionalFormatting sqref="M605:M610">
    <cfRule type="cellIs" dxfId="401" priority="448" operator="equal">
      <formula>0</formula>
    </cfRule>
  </conditionalFormatting>
  <conditionalFormatting sqref="M626:M649">
    <cfRule type="cellIs" dxfId="400" priority="447" operator="equal">
      <formula>0</formula>
    </cfRule>
  </conditionalFormatting>
  <conditionalFormatting sqref="M651:M686">
    <cfRule type="cellIs" dxfId="399" priority="446" operator="equal">
      <formula>0</formula>
    </cfRule>
  </conditionalFormatting>
  <conditionalFormatting sqref="M688:M741">
    <cfRule type="cellIs" dxfId="398" priority="445" operator="equal">
      <formula>0</formula>
    </cfRule>
  </conditionalFormatting>
  <conditionalFormatting sqref="M750:M791">
    <cfRule type="cellIs" dxfId="397" priority="444" operator="equal">
      <formula>0</formula>
    </cfRule>
  </conditionalFormatting>
  <conditionalFormatting sqref="M794:M799">
    <cfRule type="cellIs" dxfId="396" priority="443" operator="equal">
      <formula>0</formula>
    </cfRule>
  </conditionalFormatting>
  <conditionalFormatting sqref="M801:M824">
    <cfRule type="cellIs" dxfId="395" priority="442" operator="equal">
      <formula>0</formula>
    </cfRule>
  </conditionalFormatting>
  <conditionalFormatting sqref="M827:M832">
    <cfRule type="cellIs" dxfId="394" priority="441" operator="equal">
      <formula>0</formula>
    </cfRule>
  </conditionalFormatting>
  <conditionalFormatting sqref="M835:M846">
    <cfRule type="cellIs" dxfId="393" priority="439" operator="equal">
      <formula>0</formula>
    </cfRule>
  </conditionalFormatting>
  <conditionalFormatting sqref="M848:M859">
    <cfRule type="cellIs" dxfId="392" priority="438" operator="equal">
      <formula>0</formula>
    </cfRule>
  </conditionalFormatting>
  <conditionalFormatting sqref="M861:M878">
    <cfRule type="cellIs" dxfId="391" priority="437" operator="equal">
      <formula>0</formula>
    </cfRule>
  </conditionalFormatting>
  <conditionalFormatting sqref="M881:M892">
    <cfRule type="cellIs" dxfId="390" priority="436" operator="equal">
      <formula>0</formula>
    </cfRule>
  </conditionalFormatting>
  <conditionalFormatting sqref="M895:M906">
    <cfRule type="cellIs" dxfId="389" priority="435" operator="equal">
      <formula>0</formula>
    </cfRule>
  </conditionalFormatting>
  <conditionalFormatting sqref="M910:M915">
    <cfRule type="cellIs" dxfId="388" priority="434" operator="equal">
      <formula>0</formula>
    </cfRule>
  </conditionalFormatting>
  <conditionalFormatting sqref="M931:M972">
    <cfRule type="cellIs" dxfId="387" priority="433" operator="equal">
      <formula>0</formula>
    </cfRule>
  </conditionalFormatting>
  <conditionalFormatting sqref="M974:M979">
    <cfRule type="cellIs" dxfId="386" priority="432" operator="equal">
      <formula>0</formula>
    </cfRule>
  </conditionalFormatting>
  <conditionalFormatting sqref="M981:M986">
    <cfRule type="cellIs" dxfId="385" priority="431" operator="equal">
      <formula>0</formula>
    </cfRule>
  </conditionalFormatting>
  <conditionalFormatting sqref="M995:M1000">
    <cfRule type="cellIs" dxfId="384" priority="430" operator="equal">
      <formula>0</formula>
    </cfRule>
  </conditionalFormatting>
  <conditionalFormatting sqref="M1003:M1008">
    <cfRule type="cellIs" dxfId="383" priority="429" operator="equal">
      <formula>0</formula>
    </cfRule>
  </conditionalFormatting>
  <conditionalFormatting sqref="M1010:M1015">
    <cfRule type="cellIs" dxfId="382" priority="428" operator="equal">
      <formula>0</formula>
    </cfRule>
  </conditionalFormatting>
  <conditionalFormatting sqref="M1019:M1024">
    <cfRule type="cellIs" dxfId="381" priority="427" operator="equal">
      <formula>0</formula>
    </cfRule>
  </conditionalFormatting>
  <conditionalFormatting sqref="M1026:M1031">
    <cfRule type="cellIs" dxfId="380" priority="426" operator="equal">
      <formula>0</formula>
    </cfRule>
  </conditionalFormatting>
  <conditionalFormatting sqref="M1039">
    <cfRule type="cellIs" dxfId="379" priority="425" operator="equal">
      <formula>0</formula>
    </cfRule>
  </conditionalFormatting>
  <conditionalFormatting sqref="M1041">
    <cfRule type="cellIs" dxfId="378" priority="424" operator="equal">
      <formula>0</formula>
    </cfRule>
  </conditionalFormatting>
  <conditionalFormatting sqref="M1044:M1045">
    <cfRule type="cellIs" dxfId="377" priority="423" operator="equal">
      <formula>0</formula>
    </cfRule>
  </conditionalFormatting>
  <conditionalFormatting sqref="M1047">
    <cfRule type="cellIs" dxfId="376" priority="422" operator="equal">
      <formula>0</formula>
    </cfRule>
  </conditionalFormatting>
  <conditionalFormatting sqref="M1049">
    <cfRule type="cellIs" dxfId="375" priority="421" operator="equal">
      <formula>0</formula>
    </cfRule>
  </conditionalFormatting>
  <conditionalFormatting sqref="M1051:M1052">
    <cfRule type="cellIs" dxfId="374" priority="420" operator="equal">
      <formula>0</formula>
    </cfRule>
  </conditionalFormatting>
  <conditionalFormatting sqref="M1059:M1061">
    <cfRule type="cellIs" dxfId="373" priority="419" operator="equal">
      <formula>0</formula>
    </cfRule>
  </conditionalFormatting>
  <conditionalFormatting sqref="M1063">
    <cfRule type="cellIs" dxfId="372" priority="418" operator="equal">
      <formula>0</formula>
    </cfRule>
  </conditionalFormatting>
  <conditionalFormatting sqref="M1066">
    <cfRule type="cellIs" dxfId="371" priority="417" operator="equal">
      <formula>0</formula>
    </cfRule>
  </conditionalFormatting>
  <conditionalFormatting sqref="M1074">
    <cfRule type="cellIs" dxfId="370" priority="416" operator="equal">
      <formula>0</formula>
    </cfRule>
  </conditionalFormatting>
  <conditionalFormatting sqref="M1076:M1078">
    <cfRule type="cellIs" dxfId="369" priority="415" operator="equal">
      <formula>0</formula>
    </cfRule>
  </conditionalFormatting>
  <conditionalFormatting sqref="M1080:M1082">
    <cfRule type="cellIs" dxfId="368" priority="414" operator="equal">
      <formula>0</formula>
    </cfRule>
  </conditionalFormatting>
  <conditionalFormatting sqref="M1084:M1085">
    <cfRule type="cellIs" dxfId="367" priority="413" operator="equal">
      <formula>0</formula>
    </cfRule>
  </conditionalFormatting>
  <conditionalFormatting sqref="M1092">
    <cfRule type="cellIs" dxfId="366" priority="412" operator="equal">
      <formula>0</formula>
    </cfRule>
  </conditionalFormatting>
  <conditionalFormatting sqref="M1099">
    <cfRule type="cellIs" dxfId="365" priority="411" operator="equal">
      <formula>0</formula>
    </cfRule>
  </conditionalFormatting>
  <conditionalFormatting sqref="M1108">
    <cfRule type="cellIs" dxfId="364" priority="410" operator="equal">
      <formula>0</formula>
    </cfRule>
  </conditionalFormatting>
  <conditionalFormatting sqref="M1110">
    <cfRule type="cellIs" dxfId="363" priority="409" operator="equal">
      <formula>0</formula>
    </cfRule>
  </conditionalFormatting>
  <conditionalFormatting sqref="M1112">
    <cfRule type="cellIs" dxfId="362" priority="408" operator="equal">
      <formula>0</formula>
    </cfRule>
  </conditionalFormatting>
  <conditionalFormatting sqref="M1115:M1117">
    <cfRule type="cellIs" dxfId="361" priority="407" operator="equal">
      <formula>0</formula>
    </cfRule>
  </conditionalFormatting>
  <conditionalFormatting sqref="M1119:M1120">
    <cfRule type="cellIs" dxfId="360" priority="406" operator="equal">
      <formula>0</formula>
    </cfRule>
  </conditionalFormatting>
  <conditionalFormatting sqref="M1122 M1124">
    <cfRule type="cellIs" dxfId="359" priority="405" operator="equal">
      <formula>0</formula>
    </cfRule>
  </conditionalFormatting>
  <conditionalFormatting sqref="M1154">
    <cfRule type="cellIs" dxfId="358" priority="404" operator="equal">
      <formula>0</formula>
    </cfRule>
  </conditionalFormatting>
  <conditionalFormatting sqref="M1156">
    <cfRule type="cellIs" dxfId="357" priority="403" operator="equal">
      <formula>0</formula>
    </cfRule>
  </conditionalFormatting>
  <conditionalFormatting sqref="M1158">
    <cfRule type="cellIs" dxfId="356" priority="402" operator="equal">
      <formula>0</formula>
    </cfRule>
  </conditionalFormatting>
  <conditionalFormatting sqref="M1161:M1162">
    <cfRule type="cellIs" dxfId="355" priority="401" operator="equal">
      <formula>0</formula>
    </cfRule>
  </conditionalFormatting>
  <conditionalFormatting sqref="M1164">
    <cfRule type="cellIs" dxfId="354" priority="400" operator="equal">
      <formula>0</formula>
    </cfRule>
  </conditionalFormatting>
  <conditionalFormatting sqref="M1171">
    <cfRule type="cellIs" dxfId="353" priority="399" operator="equal">
      <formula>0</formula>
    </cfRule>
  </conditionalFormatting>
  <conditionalFormatting sqref="M1173">
    <cfRule type="cellIs" dxfId="352" priority="398" operator="equal">
      <formula>0</formula>
    </cfRule>
  </conditionalFormatting>
  <conditionalFormatting sqref="M1175">
    <cfRule type="cellIs" dxfId="351" priority="397" operator="equal">
      <formula>0</formula>
    </cfRule>
  </conditionalFormatting>
  <conditionalFormatting sqref="M1178:M1179">
    <cfRule type="cellIs" dxfId="350" priority="396" operator="equal">
      <formula>0</formula>
    </cfRule>
  </conditionalFormatting>
  <conditionalFormatting sqref="M1181">
    <cfRule type="cellIs" dxfId="349" priority="395" operator="equal">
      <formula>0</formula>
    </cfRule>
  </conditionalFormatting>
  <conditionalFormatting sqref="M1184">
    <cfRule type="cellIs" dxfId="348" priority="394" operator="equal">
      <formula>0</formula>
    </cfRule>
  </conditionalFormatting>
  <conditionalFormatting sqref="M1191">
    <cfRule type="cellIs" dxfId="347" priority="393" operator="equal">
      <formula>0</formula>
    </cfRule>
  </conditionalFormatting>
  <conditionalFormatting sqref="M1198">
    <cfRule type="cellIs" dxfId="346" priority="392" operator="equal">
      <formula>0</formula>
    </cfRule>
  </conditionalFormatting>
  <conditionalFormatting sqref="M1205">
    <cfRule type="cellIs" dxfId="345" priority="391" operator="equal">
      <formula>0</formula>
    </cfRule>
  </conditionalFormatting>
  <conditionalFormatting sqref="M1207">
    <cfRule type="cellIs" dxfId="344" priority="390" operator="equal">
      <formula>0</formula>
    </cfRule>
  </conditionalFormatting>
  <conditionalFormatting sqref="M1209">
    <cfRule type="cellIs" dxfId="343" priority="389" operator="equal">
      <formula>0</formula>
    </cfRule>
  </conditionalFormatting>
  <conditionalFormatting sqref="M1212:M1213">
    <cfRule type="cellIs" dxfId="342" priority="388" operator="equal">
      <formula>0</formula>
    </cfRule>
  </conditionalFormatting>
  <conditionalFormatting sqref="M1215">
    <cfRule type="cellIs" dxfId="341" priority="387" operator="equal">
      <formula>0</formula>
    </cfRule>
  </conditionalFormatting>
  <conditionalFormatting sqref="M1222">
    <cfRule type="cellIs" dxfId="340" priority="386" operator="equal">
      <formula>0</formula>
    </cfRule>
  </conditionalFormatting>
  <conditionalFormatting sqref="M1224">
    <cfRule type="cellIs" dxfId="339" priority="385" operator="equal">
      <formula>0</formula>
    </cfRule>
  </conditionalFormatting>
  <conditionalFormatting sqref="M1227">
    <cfRule type="cellIs" dxfId="338" priority="384" operator="equal">
      <formula>0</formula>
    </cfRule>
  </conditionalFormatting>
  <conditionalFormatting sqref="M1228">
    <cfRule type="cellIs" dxfId="337" priority="383" operator="equal">
      <formula>0</formula>
    </cfRule>
  </conditionalFormatting>
  <conditionalFormatting sqref="M1230:M1232">
    <cfRule type="cellIs" dxfId="336" priority="382" operator="equal">
      <formula>0</formula>
    </cfRule>
  </conditionalFormatting>
  <conditionalFormatting sqref="M1234:M1235">
    <cfRule type="cellIs" dxfId="335" priority="381" operator="equal">
      <formula>0</formula>
    </cfRule>
  </conditionalFormatting>
  <conditionalFormatting sqref="M1244">
    <cfRule type="cellIs" dxfId="334" priority="380" operator="equal">
      <formula>0</formula>
    </cfRule>
  </conditionalFormatting>
  <conditionalFormatting sqref="M1246">
    <cfRule type="cellIs" dxfId="333" priority="379" operator="equal">
      <formula>0</formula>
    </cfRule>
  </conditionalFormatting>
  <conditionalFormatting sqref="M1249">
    <cfRule type="cellIs" dxfId="332" priority="378" operator="equal">
      <formula>0</formula>
    </cfRule>
  </conditionalFormatting>
  <conditionalFormatting sqref="M1251:M1252">
    <cfRule type="cellIs" dxfId="331" priority="377" operator="equal">
      <formula>0</formula>
    </cfRule>
  </conditionalFormatting>
  <conditionalFormatting sqref="M1254:M1255 M1264">
    <cfRule type="cellIs" dxfId="330" priority="376" operator="equal">
      <formula>0</formula>
    </cfRule>
  </conditionalFormatting>
  <conditionalFormatting sqref="M1271">
    <cfRule type="cellIs" dxfId="329" priority="375" operator="equal">
      <formula>0</formula>
    </cfRule>
  </conditionalFormatting>
  <conditionalFormatting sqref="M1273">
    <cfRule type="cellIs" dxfId="328" priority="374" operator="equal">
      <formula>0</formula>
    </cfRule>
  </conditionalFormatting>
  <conditionalFormatting sqref="M1275">
    <cfRule type="cellIs" dxfId="327" priority="373" operator="equal">
      <formula>0</formula>
    </cfRule>
  </conditionalFormatting>
  <conditionalFormatting sqref="M1282">
    <cfRule type="cellIs" dxfId="326" priority="372" operator="equal">
      <formula>0</formula>
    </cfRule>
  </conditionalFormatting>
  <conditionalFormatting sqref="M1284">
    <cfRule type="cellIs" dxfId="325" priority="371" operator="equal">
      <formula>0</formula>
    </cfRule>
  </conditionalFormatting>
  <conditionalFormatting sqref="H1293:H1322">
    <cfRule type="cellIs" dxfId="324" priority="370" operator="equal">
      <formula>9999</formula>
    </cfRule>
  </conditionalFormatting>
  <conditionalFormatting sqref="G1293:G1322">
    <cfRule type="cellIs" dxfId="323" priority="369" operator="between">
      <formula>3100</formula>
      <formula>5999</formula>
    </cfRule>
  </conditionalFormatting>
  <conditionalFormatting sqref="H1293:H1322">
    <cfRule type="cellIs" dxfId="322" priority="368" operator="equal">
      <formula>"x"</formula>
    </cfRule>
  </conditionalFormatting>
  <conditionalFormatting sqref="H1293:H1322">
    <cfRule type="cellIs" dxfId="321" priority="366" operator="equal">
      <formula>"x"</formula>
    </cfRule>
    <cfRule type="cellIs" dxfId="320" priority="367" operator="greaterThan">
      <formula>1753</formula>
    </cfRule>
  </conditionalFormatting>
  <conditionalFormatting sqref="F1293:F1322">
    <cfRule type="cellIs" dxfId="319" priority="357" operator="equal">
      <formula>12</formula>
    </cfRule>
    <cfRule type="cellIs" dxfId="318" priority="358" operator="equal">
      <formula>52</formula>
    </cfRule>
    <cfRule type="cellIs" dxfId="317" priority="359" operator="equal">
      <formula>82</formula>
    </cfRule>
    <cfRule type="cellIs" dxfId="316" priority="360" operator="equal">
      <formula>72</formula>
    </cfRule>
    <cfRule type="cellIs" dxfId="315" priority="361" operator="equal">
      <formula>49</formula>
    </cfRule>
    <cfRule type="cellIs" dxfId="314" priority="362" operator="equal">
      <formula>62</formula>
    </cfRule>
    <cfRule type="cellIs" dxfId="313" priority="363" operator="equal">
      <formula>54</formula>
    </cfRule>
    <cfRule type="cellIs" dxfId="312" priority="364" operator="equal">
      <formula>32</formula>
    </cfRule>
    <cfRule type="cellIs" dxfId="311" priority="365" operator="equal">
      <formula>11</formula>
    </cfRule>
  </conditionalFormatting>
  <conditionalFormatting sqref="I1287:I1289">
    <cfRule type="cellIs" dxfId="310" priority="356" operator="equal">
      <formula>9999</formula>
    </cfRule>
  </conditionalFormatting>
  <conditionalFormatting sqref="K5:K16 L5:M5">
    <cfRule type="cellIs" dxfId="309" priority="355" operator="equal">
      <formula>0</formula>
    </cfRule>
  </conditionalFormatting>
  <conditionalFormatting sqref="K1176">
    <cfRule type="cellIs" dxfId="308" priority="354" operator="equal">
      <formula>0</formula>
    </cfRule>
  </conditionalFormatting>
  <conditionalFormatting sqref="K439">
    <cfRule type="cellIs" dxfId="307" priority="353" operator="equal">
      <formula>0</formula>
    </cfRule>
  </conditionalFormatting>
  <conditionalFormatting sqref="K195:K196 K570:K571 K1199 K21 K1057:K1058 K1121 K1149 K1151 L571:M571">
    <cfRule type="cellIs" dxfId="306" priority="352" operator="equal">
      <formula>0</formula>
    </cfRule>
  </conditionalFormatting>
  <conditionalFormatting sqref="K1226">
    <cfRule type="cellIs" dxfId="305" priority="351" operator="equal">
      <formula>0</formula>
    </cfRule>
  </conditionalFormatting>
  <conditionalFormatting sqref="K41 K1279 K1102:M1104">
    <cfRule type="cellIs" dxfId="304" priority="350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03" priority="348" operator="equal">
      <formula>0</formula>
    </cfRule>
  </conditionalFormatting>
  <conditionalFormatting sqref="K1239">
    <cfRule type="cellIs" dxfId="302" priority="349" operator="equal">
      <formula>0</formula>
    </cfRule>
  </conditionalFormatting>
  <conditionalFormatting sqref="K35">
    <cfRule type="cellIs" dxfId="301" priority="346" operator="equal">
      <formula>0</formula>
    </cfRule>
  </conditionalFormatting>
  <conditionalFormatting sqref="K1079 K1068 K1034 K1285 K1280:K1281 K127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83">
    <cfRule type="cellIs" dxfId="300" priority="347" operator="equal">
      <formula>0</formula>
    </cfRule>
  </conditionalFormatting>
  <conditionalFormatting sqref="K18 K24 K30 K20 K22">
    <cfRule type="cellIs" dxfId="299" priority="345" operator="equal">
      <formula>0</formula>
    </cfRule>
  </conditionalFormatting>
  <conditionalFormatting sqref="K17">
    <cfRule type="cellIs" dxfId="298" priority="344" operator="equal">
      <formula>0</formula>
    </cfRule>
  </conditionalFormatting>
  <conditionalFormatting sqref="K117">
    <cfRule type="cellIs" dxfId="297" priority="343" operator="equal">
      <formula>0</formula>
    </cfRule>
  </conditionalFormatting>
  <conditionalFormatting sqref="K190">
    <cfRule type="cellIs" dxfId="296" priority="342" operator="equal">
      <formula>0</formula>
    </cfRule>
  </conditionalFormatting>
  <conditionalFormatting sqref="K99">
    <cfRule type="cellIs" dxfId="295" priority="341" operator="equal">
      <formula>0</formula>
    </cfRule>
  </conditionalFormatting>
  <conditionalFormatting sqref="K1265 K1237">
    <cfRule type="cellIs" dxfId="294" priority="340" operator="equal">
      <formula>0</formula>
    </cfRule>
  </conditionalFormatting>
  <conditionalFormatting sqref="K1243">
    <cfRule type="cellIs" dxfId="293" priority="338" operator="equal">
      <formula>0</formula>
    </cfRule>
  </conditionalFormatting>
  <conditionalFormatting sqref="K1240:K1241">
    <cfRule type="cellIs" dxfId="292" priority="339" operator="equal">
      <formula>0</formula>
    </cfRule>
  </conditionalFormatting>
  <conditionalFormatting sqref="K1245">
    <cfRule type="cellIs" dxfId="291" priority="337" operator="equal">
      <formula>0</formula>
    </cfRule>
  </conditionalFormatting>
  <conditionalFormatting sqref="K23">
    <cfRule type="cellIs" dxfId="290" priority="336" operator="equal">
      <formula>0</formula>
    </cfRule>
  </conditionalFormatting>
  <conditionalFormatting sqref="K1124:K1125 K1129:M1131 L1125:M1125 K1133:M1133 M1132 K1135:M1135 M1134 K1137:M1138 M1136 K1142:M1142 M1139:M1141 K1145:M1145 M1143:M1144 M1146:M1147">
    <cfRule type="cellIs" dxfId="289" priority="329" operator="equal">
      <formula>0</formula>
    </cfRule>
  </conditionalFormatting>
  <conditionalFormatting sqref="K19">
    <cfRule type="cellIs" dxfId="288" priority="322" operator="equal">
      <formula>0</formula>
    </cfRule>
  </conditionalFormatting>
  <conditionalFormatting sqref="K32">
    <cfRule type="cellIs" dxfId="287" priority="321" operator="equal">
      <formula>0</formula>
    </cfRule>
  </conditionalFormatting>
  <conditionalFormatting sqref="K40">
    <cfRule type="cellIs" dxfId="286" priority="320" operator="equal">
      <formula>0</formula>
    </cfRule>
  </conditionalFormatting>
  <conditionalFormatting sqref="K81">
    <cfRule type="cellIs" dxfId="285" priority="319" operator="equal">
      <formula>0</formula>
    </cfRule>
  </conditionalFormatting>
  <conditionalFormatting sqref="K101">
    <cfRule type="cellIs" dxfId="284" priority="318" operator="equal">
      <formula>0</formula>
    </cfRule>
  </conditionalFormatting>
  <conditionalFormatting sqref="K114">
    <cfRule type="cellIs" dxfId="283" priority="317" operator="equal">
      <formula>0</formula>
    </cfRule>
  </conditionalFormatting>
  <conditionalFormatting sqref="K122">
    <cfRule type="cellIs" dxfId="282" priority="316" operator="equal">
      <formula>0</formula>
    </cfRule>
  </conditionalFormatting>
  <conditionalFormatting sqref="K163">
    <cfRule type="cellIs" dxfId="281" priority="315" operator="equal">
      <formula>0</formula>
    </cfRule>
  </conditionalFormatting>
  <conditionalFormatting sqref="K182">
    <cfRule type="cellIs" dxfId="280" priority="314" operator="equal">
      <formula>0</formula>
    </cfRule>
  </conditionalFormatting>
  <conditionalFormatting sqref="K572:K576">
    <cfRule type="cellIs" dxfId="279" priority="313" operator="equal">
      <formula>0</formula>
    </cfRule>
  </conditionalFormatting>
  <conditionalFormatting sqref="K1035">
    <cfRule type="cellIs" dxfId="278" priority="312" operator="equal">
      <formula>0</formula>
    </cfRule>
  </conditionalFormatting>
  <conditionalFormatting sqref="K1055">
    <cfRule type="cellIs" dxfId="277" priority="311" operator="equal">
      <formula>0</formula>
    </cfRule>
  </conditionalFormatting>
  <conditionalFormatting sqref="K1069">
    <cfRule type="cellIs" dxfId="276" priority="310" operator="equal">
      <formula>0</formula>
    </cfRule>
  </conditionalFormatting>
  <conditionalFormatting sqref="K1088">
    <cfRule type="cellIs" dxfId="275" priority="309" operator="equal">
      <formula>0</formula>
    </cfRule>
  </conditionalFormatting>
  <conditionalFormatting sqref="K1095">
    <cfRule type="cellIs" dxfId="274" priority="308" operator="equal">
      <formula>0</formula>
    </cfRule>
  </conditionalFormatting>
  <conditionalFormatting sqref="K1150">
    <cfRule type="cellIs" dxfId="273" priority="307" operator="equal">
      <formula>0</formula>
    </cfRule>
  </conditionalFormatting>
  <conditionalFormatting sqref="K1187">
    <cfRule type="cellIs" dxfId="272" priority="306" operator="equal">
      <formula>0</formula>
    </cfRule>
  </conditionalFormatting>
  <conditionalFormatting sqref="K1201">
    <cfRule type="cellIs" dxfId="271" priority="305" operator="equal">
      <formula>0</formula>
    </cfRule>
  </conditionalFormatting>
  <conditionalFormatting sqref="K1218">
    <cfRule type="cellIs" dxfId="270" priority="304" operator="equal">
      <formula>0</formula>
    </cfRule>
  </conditionalFormatting>
  <conditionalFormatting sqref="K1238:M1238">
    <cfRule type="cellIs" dxfId="269" priority="303" operator="equal">
      <formula>0</formula>
    </cfRule>
  </conditionalFormatting>
  <conditionalFormatting sqref="K1278">
    <cfRule type="cellIs" dxfId="268" priority="302" operator="equal">
      <formula>0</formula>
    </cfRule>
  </conditionalFormatting>
  <conditionalFormatting sqref="K486">
    <cfRule type="cellIs" dxfId="267" priority="301" operator="equal">
      <formula>0</formula>
    </cfRule>
  </conditionalFormatting>
  <conditionalFormatting sqref="K198:K203">
    <cfRule type="cellIs" dxfId="266" priority="300" operator="equal">
      <formula>0</formula>
    </cfRule>
  </conditionalFormatting>
  <conditionalFormatting sqref="K569">
    <cfRule type="cellIs" dxfId="265" priority="299" operator="equal">
      <formula>0</formula>
    </cfRule>
  </conditionalFormatting>
  <conditionalFormatting sqref="K542 K476:K478 K468:K469 K454:K455 K413:K414 K370 K363 K308 K271 K245:K246 K225 K206 K232">
    <cfRule type="cellIs" dxfId="264" priority="297" operator="equal">
      <formula>0</formula>
    </cfRule>
  </conditionalFormatting>
  <conditionalFormatting sqref="K499">
    <cfRule type="cellIs" dxfId="263" priority="296" operator="equal">
      <formula>0</formula>
    </cfRule>
  </conditionalFormatting>
  <conditionalFormatting sqref="K549">
    <cfRule type="cellIs" dxfId="262" priority="295" operator="equal">
      <formula>0</formula>
    </cfRule>
  </conditionalFormatting>
  <conditionalFormatting sqref="K205">
    <cfRule type="cellIs" dxfId="261" priority="294" operator="equal">
      <formula>0</formula>
    </cfRule>
  </conditionalFormatting>
  <conditionalFormatting sqref="K197">
    <cfRule type="cellIs" dxfId="260" priority="288" operator="equal">
      <formula>0</formula>
    </cfRule>
  </conditionalFormatting>
  <conditionalFormatting sqref="K578:K579">
    <cfRule type="cellIs" dxfId="259" priority="287" operator="equal">
      <formula>0</formula>
    </cfRule>
  </conditionalFormatting>
  <conditionalFormatting sqref="K1016">
    <cfRule type="cellIs" dxfId="258" priority="286" operator="equal">
      <formula>0</formula>
    </cfRule>
  </conditionalFormatting>
  <conditionalFormatting sqref="K577">
    <cfRule type="cellIs" dxfId="257" priority="285" operator="equal">
      <formula>0</formula>
    </cfRule>
  </conditionalFormatting>
  <conditionalFormatting sqref="K611 K624:K625 K650 K987 K994 K604">
    <cfRule type="cellIs" dxfId="256" priority="284" operator="equal">
      <formula>0</formula>
    </cfRule>
  </conditionalFormatting>
  <conditionalFormatting sqref="K687 K742">
    <cfRule type="cellIs" dxfId="255" priority="283" operator="equal">
      <formula>0</formula>
    </cfRule>
  </conditionalFormatting>
  <conditionalFormatting sqref="K893 K879 K907:K908 K749 K792:K793 K1009 K834 K930 K980 K1025">
    <cfRule type="cellIs" dxfId="254" priority="282" operator="equal">
      <formula>0</formula>
    </cfRule>
  </conditionalFormatting>
  <conditionalFormatting sqref="K916:K917 K1017 K800 K880 K909">
    <cfRule type="cellIs" dxfId="253" priority="281" operator="equal">
      <formula>0</formula>
    </cfRule>
  </conditionalFormatting>
  <conditionalFormatting sqref="K825">
    <cfRule type="cellIs" dxfId="252" priority="280" operator="equal">
      <formula>0</formula>
    </cfRule>
  </conditionalFormatting>
  <conditionalFormatting sqref="K826">
    <cfRule type="cellIs" dxfId="251" priority="279" operator="equal">
      <formula>0</formula>
    </cfRule>
  </conditionalFormatting>
  <conditionalFormatting sqref="K833">
    <cfRule type="cellIs" dxfId="250" priority="277" operator="equal">
      <formula>0</formula>
    </cfRule>
  </conditionalFormatting>
  <conditionalFormatting sqref="K1001">
    <cfRule type="cellIs" dxfId="249" priority="275" operator="equal">
      <formula>0</formula>
    </cfRule>
  </conditionalFormatting>
  <conditionalFormatting sqref="K894">
    <cfRule type="cellIs" dxfId="248" priority="274" operator="equal">
      <formula>0</formula>
    </cfRule>
  </conditionalFormatting>
  <conditionalFormatting sqref="K847">
    <cfRule type="cellIs" dxfId="247" priority="278" operator="equal">
      <formula>0</formula>
    </cfRule>
  </conditionalFormatting>
  <conditionalFormatting sqref="K1002">
    <cfRule type="cellIs" dxfId="246" priority="276" operator="equal">
      <formula>0</formula>
    </cfRule>
  </conditionalFormatting>
  <conditionalFormatting sqref="K860">
    <cfRule type="cellIs" dxfId="245" priority="273" operator="equal">
      <formula>0</formula>
    </cfRule>
  </conditionalFormatting>
  <conditionalFormatting sqref="K1018">
    <cfRule type="cellIs" dxfId="244" priority="272" operator="equal">
      <formula>0</formula>
    </cfRule>
  </conditionalFormatting>
  <conditionalFormatting sqref="K973">
    <cfRule type="cellIs" dxfId="243" priority="262" operator="equal">
      <formula>0</formula>
    </cfRule>
  </conditionalFormatting>
  <conditionalFormatting sqref="K1195">
    <cfRule type="cellIs" dxfId="242" priority="259" operator="equal">
      <formula>0</formula>
    </cfRule>
  </conditionalFormatting>
  <conditionalFormatting sqref="K1193">
    <cfRule type="cellIs" dxfId="241" priority="258" operator="equal">
      <formula>0</formula>
    </cfRule>
  </conditionalFormatting>
  <conditionalFormatting sqref="K1196:K1197">
    <cfRule type="cellIs" dxfId="240" priority="257" operator="equal">
      <formula>0</formula>
    </cfRule>
  </conditionalFormatting>
  <conditionalFormatting sqref="K1194">
    <cfRule type="cellIs" dxfId="239" priority="256" operator="equal">
      <formula>0</formula>
    </cfRule>
  </conditionalFormatting>
  <conditionalFormatting sqref="K1250">
    <cfRule type="cellIs" dxfId="238" priority="255" operator="equal">
      <formula>0</formula>
    </cfRule>
  </conditionalFormatting>
  <conditionalFormatting sqref="K1253">
    <cfRule type="cellIs" dxfId="237" priority="254" operator="equal">
      <formula>0</formula>
    </cfRule>
  </conditionalFormatting>
  <conditionalFormatting sqref="K1247">
    <cfRule type="cellIs" dxfId="236" priority="252" operator="equal">
      <formula>0</formula>
    </cfRule>
  </conditionalFormatting>
  <conditionalFormatting sqref="K1248">
    <cfRule type="cellIs" dxfId="235" priority="251" operator="equal">
      <formula>0</formula>
    </cfRule>
  </conditionalFormatting>
  <conditionalFormatting sqref="K77">
    <cfRule type="cellIs" dxfId="234" priority="248" operator="equal">
      <formula>0</formula>
    </cfRule>
  </conditionalFormatting>
  <conditionalFormatting sqref="K76">
    <cfRule type="cellIs" dxfId="233" priority="247" operator="equal">
      <formula>0</formula>
    </cfRule>
  </conditionalFormatting>
  <conditionalFormatting sqref="K440">
    <cfRule type="cellIs" dxfId="232" priority="243" operator="equal">
      <formula>0</formula>
    </cfRule>
  </conditionalFormatting>
  <conditionalFormatting sqref="K159">
    <cfRule type="cellIs" dxfId="231" priority="246" operator="equal">
      <formula>0</formula>
    </cfRule>
  </conditionalFormatting>
  <conditionalFormatting sqref="K158">
    <cfRule type="cellIs" dxfId="230" priority="245" operator="equal">
      <formula>0</formula>
    </cfRule>
  </conditionalFormatting>
  <conditionalFormatting sqref="K123">
    <cfRule type="cellIs" dxfId="229" priority="244" operator="equal">
      <formula>0</formula>
    </cfRule>
  </conditionalFormatting>
  <conditionalFormatting sqref="K1167">
    <cfRule type="cellIs" dxfId="228" priority="237" operator="equal">
      <formula>0</formula>
    </cfRule>
  </conditionalFormatting>
  <conditionalFormatting sqref="K204">
    <cfRule type="cellIs" dxfId="227" priority="241" operator="equal">
      <formula>0</formula>
    </cfRule>
  </conditionalFormatting>
  <conditionalFormatting sqref="K1166 K1172 K1174 K1177 K1182:K1183 K1185 K1168:K1170">
    <cfRule type="cellIs" dxfId="226" priority="239" operator="equal">
      <formula>0</formula>
    </cfRule>
  </conditionalFormatting>
  <conditionalFormatting sqref="K1070">
    <cfRule type="cellIs" dxfId="225" priority="236" operator="equal">
      <formula>0</formula>
    </cfRule>
  </conditionalFormatting>
  <conditionalFormatting sqref="K1064:K1065">
    <cfRule type="cellIs" dxfId="224" priority="233" operator="equal">
      <formula>0</formula>
    </cfRule>
  </conditionalFormatting>
  <conditionalFormatting sqref="K1056">
    <cfRule type="cellIs" dxfId="223" priority="232" operator="equal">
      <formula>0</formula>
    </cfRule>
  </conditionalFormatting>
  <conditionalFormatting sqref="K447">
    <cfRule type="cellIs" dxfId="222" priority="231" operator="equal">
      <formula>0</formula>
    </cfRule>
  </conditionalFormatting>
  <conditionalFormatting sqref="K1180">
    <cfRule type="cellIs" dxfId="221" priority="228" operator="equal">
      <formula>0</formula>
    </cfRule>
  </conditionalFormatting>
  <conditionalFormatting sqref="K1268">
    <cfRule type="cellIs" dxfId="220" priority="226" operator="equal">
      <formula>0</formula>
    </cfRule>
  </conditionalFormatting>
  <conditionalFormatting sqref="K1276 K1266">
    <cfRule type="cellIs" dxfId="219" priority="225" operator="equal">
      <formula>0</formula>
    </cfRule>
  </conditionalFormatting>
  <conditionalFormatting sqref="K1272">
    <cfRule type="cellIs" dxfId="218" priority="223" operator="equal">
      <formula>0</formula>
    </cfRule>
  </conditionalFormatting>
  <conditionalFormatting sqref="K1269:K1270">
    <cfRule type="cellIs" dxfId="217" priority="224" operator="equal">
      <formula>0</formula>
    </cfRule>
  </conditionalFormatting>
  <conditionalFormatting sqref="K1274">
    <cfRule type="cellIs" dxfId="216" priority="222" operator="equal">
      <formula>0</formula>
    </cfRule>
  </conditionalFormatting>
  <conditionalFormatting sqref="K1267">
    <cfRule type="cellIs" dxfId="215" priority="220" operator="equal">
      <formula>0</formula>
    </cfRule>
  </conditionalFormatting>
  <conditionalFormatting sqref="K1033:M1033">
    <cfRule type="cellIs" dxfId="214" priority="219" operator="equal">
      <formula>0</formula>
    </cfRule>
  </conditionalFormatting>
  <conditionalFormatting sqref="K562">
    <cfRule type="cellIs" dxfId="213" priority="218" operator="equal">
      <formula>0</formula>
    </cfRule>
  </conditionalFormatting>
  <conditionalFormatting sqref="K485">
    <cfRule type="cellIs" dxfId="212" priority="216" operator="equal">
      <formula>0</formula>
    </cfRule>
  </conditionalFormatting>
  <conditionalFormatting sqref="H1125:H1143 H1145:H1147">
    <cfRule type="cellIs" dxfId="211" priority="215" operator="equal">
      <formula>"x"</formula>
    </cfRule>
  </conditionalFormatting>
  <conditionalFormatting sqref="H1125:H1143 H1145:H1147">
    <cfRule type="cellIs" dxfId="210" priority="213" operator="equal">
      <formula>"x"</formula>
    </cfRule>
    <cfRule type="cellIs" dxfId="209" priority="214" operator="greaterThan">
      <formula>1753</formula>
    </cfRule>
  </conditionalFormatting>
  <conditionalFormatting sqref="H1144">
    <cfRule type="cellIs" dxfId="208" priority="212" operator="equal">
      <formula>"x"</formula>
    </cfRule>
  </conditionalFormatting>
  <conditionalFormatting sqref="H1144">
    <cfRule type="cellIs" dxfId="207" priority="210" operator="equal">
      <formula>"x"</formula>
    </cfRule>
    <cfRule type="cellIs" dxfId="206" priority="211" operator="greaterThan">
      <formula>1753</formula>
    </cfRule>
  </conditionalFormatting>
  <conditionalFormatting sqref="I1124:I1147">
    <cfRule type="containsBlanks" dxfId="205" priority="209">
      <formula>LEN(TRIM(I1124))=0</formula>
    </cfRule>
  </conditionalFormatting>
  <conditionalFormatting sqref="I1146:I1147 I1143:I1144 I1139:I1141 I1136 I1134 I1132">
    <cfRule type="cellIs" dxfId="204" priority="208" operator="equal">
      <formula>0</formula>
    </cfRule>
  </conditionalFormatting>
  <conditionalFormatting sqref="I1146:I1147 I1143:I1144 I1139:I1141 I1136 I1134 I1132">
    <cfRule type="cellIs" dxfId="203" priority="207" operator="equal">
      <formula>0</formula>
    </cfRule>
  </conditionalFormatting>
  <conditionalFormatting sqref="I1146:I1147 I1143:I1144 I1139:I1141 I1136 I1134 I1132">
    <cfRule type="cellIs" dxfId="202" priority="206" operator="equal">
      <formula>0</formula>
    </cfRule>
  </conditionalFormatting>
  <conditionalFormatting sqref="I1146:I1147 I1143:I1144 I1139:I1141 I1136 I1134 I1132">
    <cfRule type="cellIs" dxfId="201" priority="205" operator="equal">
      <formula>0</formula>
    </cfRule>
  </conditionalFormatting>
  <conditionalFormatting sqref="I1146:I1147 I1143:I1144 I1139:I1141 I1136 I1134 I1132">
    <cfRule type="cellIs" dxfId="200" priority="204" operator="equal">
      <formula>0</formula>
    </cfRule>
  </conditionalFormatting>
  <conditionalFormatting sqref="I1146:I1147 I1143:I1144 I1139:I1141 I1136 I1134 I1132">
    <cfRule type="cellIs" dxfId="199" priority="203" operator="equal">
      <formula>0</formula>
    </cfRule>
  </conditionalFormatting>
  <conditionalFormatting sqref="I1146:I1147 I1143:I1144 I1139:I1141 I1136 I1134 I1132">
    <cfRule type="cellIs" dxfId="198" priority="202" operator="equal">
      <formula>0</formula>
    </cfRule>
  </conditionalFormatting>
  <conditionalFormatting sqref="I1146:I1147 I1143:I1144 I1139:I1141 I1136 I1134 I1132">
    <cfRule type="cellIs" dxfId="197" priority="201" operator="equal">
      <formula>0</formula>
    </cfRule>
  </conditionalFormatting>
  <conditionalFormatting sqref="I1124:I1147">
    <cfRule type="cellIs" dxfId="196" priority="200" operator="equal">
      <formula>"x"</formula>
    </cfRule>
  </conditionalFormatting>
  <conditionalFormatting sqref="I1124:I1147">
    <cfRule type="cellIs" dxfId="195" priority="199" operator="equal">
      <formula>9999</formula>
    </cfRule>
  </conditionalFormatting>
  <conditionalFormatting sqref="I1124:I1147">
    <cfRule type="cellIs" dxfId="194" priority="198" operator="greaterThan">
      <formula>2102</formula>
    </cfRule>
  </conditionalFormatting>
  <conditionalFormatting sqref="G1125:G1147">
    <cfRule type="cellIs" dxfId="193" priority="197" operator="between">
      <formula>3100</formula>
      <formula>5999</formula>
    </cfRule>
  </conditionalFormatting>
  <conditionalFormatting sqref="F1125:F1131 F1137:F1139 F1142:F1143 F1145:F1146">
    <cfRule type="cellIs" dxfId="192" priority="188" operator="equal">
      <formula>12</formula>
    </cfRule>
    <cfRule type="cellIs" dxfId="191" priority="189" operator="equal">
      <formula>52</formula>
    </cfRule>
    <cfRule type="cellIs" dxfId="190" priority="190" operator="equal">
      <formula>82</formula>
    </cfRule>
    <cfRule type="cellIs" dxfId="189" priority="191" operator="equal">
      <formula>72</formula>
    </cfRule>
    <cfRule type="cellIs" dxfId="188" priority="192" operator="equal">
      <formula>49</formula>
    </cfRule>
    <cfRule type="cellIs" dxfId="187" priority="193" operator="equal">
      <formula>62</formula>
    </cfRule>
    <cfRule type="cellIs" dxfId="186" priority="194" operator="equal">
      <formula>54</formula>
    </cfRule>
    <cfRule type="cellIs" dxfId="185" priority="195" operator="equal">
      <formula>32</formula>
    </cfRule>
    <cfRule type="cellIs" dxfId="184" priority="196" operator="equal">
      <formula>11</formula>
    </cfRule>
  </conditionalFormatting>
  <conditionalFormatting sqref="K1126:M1126">
    <cfRule type="cellIs" dxfId="183" priority="187" operator="equal">
      <formula>0</formula>
    </cfRule>
  </conditionalFormatting>
  <conditionalFormatting sqref="K1127:M1127">
    <cfRule type="cellIs" dxfId="182" priority="186" operator="equal">
      <formula>0</formula>
    </cfRule>
  </conditionalFormatting>
  <conditionalFormatting sqref="K1128:M1128">
    <cfRule type="cellIs" dxfId="181" priority="185" operator="equal">
      <formula>0</formula>
    </cfRule>
  </conditionalFormatting>
  <conditionalFormatting sqref="M1123">
    <cfRule type="cellIs" dxfId="180" priority="183" operator="equal">
      <formula>0</formula>
    </cfRule>
  </conditionalFormatting>
  <conditionalFormatting sqref="L25:L29">
    <cfRule type="cellIs" dxfId="179" priority="181" operator="equal">
      <formula>0</formula>
    </cfRule>
  </conditionalFormatting>
  <conditionalFormatting sqref="K25:K29">
    <cfRule type="cellIs" dxfId="178" priority="180" operator="equal">
      <formula>0</formula>
    </cfRule>
  </conditionalFormatting>
  <conditionalFormatting sqref="L36:L37">
    <cfRule type="cellIs" dxfId="177" priority="179" operator="equal">
      <formula>0</formula>
    </cfRule>
  </conditionalFormatting>
  <conditionalFormatting sqref="K36:K37">
    <cfRule type="cellIs" dxfId="176" priority="178" operator="equal">
      <formula>0</formula>
    </cfRule>
  </conditionalFormatting>
  <conditionalFormatting sqref="L44:L46">
    <cfRule type="cellIs" dxfId="175" priority="177" operator="equal">
      <formula>0</formula>
    </cfRule>
  </conditionalFormatting>
  <conditionalFormatting sqref="K44:K46">
    <cfRule type="cellIs" dxfId="174" priority="176" operator="equal">
      <formula>0</formula>
    </cfRule>
  </conditionalFormatting>
  <conditionalFormatting sqref="L48:L52">
    <cfRule type="cellIs" dxfId="173" priority="175" operator="equal">
      <formula>0</formula>
    </cfRule>
  </conditionalFormatting>
  <conditionalFormatting sqref="K48:K52">
    <cfRule type="cellIs" dxfId="172" priority="174" operator="equal">
      <formula>0</formula>
    </cfRule>
  </conditionalFormatting>
  <conditionalFormatting sqref="L54:L62">
    <cfRule type="cellIs" dxfId="171" priority="173" operator="equal">
      <formula>0</formula>
    </cfRule>
  </conditionalFormatting>
  <conditionalFormatting sqref="K54:K62">
    <cfRule type="cellIs" dxfId="170" priority="172" operator="equal">
      <formula>0</formula>
    </cfRule>
  </conditionalFormatting>
  <conditionalFormatting sqref="L64">
    <cfRule type="cellIs" dxfId="169" priority="171" operator="equal">
      <formula>0</formula>
    </cfRule>
  </conditionalFormatting>
  <conditionalFormatting sqref="K64">
    <cfRule type="cellIs" dxfId="168" priority="170" operator="equal">
      <formula>0</formula>
    </cfRule>
  </conditionalFormatting>
  <conditionalFormatting sqref="L66:L70">
    <cfRule type="cellIs" dxfId="167" priority="169" operator="equal">
      <formula>0</formula>
    </cfRule>
  </conditionalFormatting>
  <conditionalFormatting sqref="K66:K70">
    <cfRule type="cellIs" dxfId="166" priority="168" operator="equal">
      <formula>0</formula>
    </cfRule>
  </conditionalFormatting>
  <conditionalFormatting sqref="L73:L75">
    <cfRule type="cellIs" dxfId="165" priority="167" operator="equal">
      <formula>0</formula>
    </cfRule>
  </conditionalFormatting>
  <conditionalFormatting sqref="K73:K75">
    <cfRule type="cellIs" dxfId="164" priority="166" operator="equal">
      <formula>0</formula>
    </cfRule>
  </conditionalFormatting>
  <conditionalFormatting sqref="L78">
    <cfRule type="cellIs" dxfId="163" priority="165" operator="equal">
      <formula>0</formula>
    </cfRule>
  </conditionalFormatting>
  <conditionalFormatting sqref="K78">
    <cfRule type="cellIs" dxfId="162" priority="164" operator="equal">
      <formula>0</formula>
    </cfRule>
  </conditionalFormatting>
  <conditionalFormatting sqref="L85:L87">
    <cfRule type="cellIs" dxfId="161" priority="163" operator="equal">
      <formula>0</formula>
    </cfRule>
  </conditionalFormatting>
  <conditionalFormatting sqref="K85:K87">
    <cfRule type="cellIs" dxfId="160" priority="162" operator="equal">
      <formula>0</formula>
    </cfRule>
  </conditionalFormatting>
  <conditionalFormatting sqref="L97 L89:L95">
    <cfRule type="cellIs" dxfId="159" priority="161" operator="equal">
      <formula>0</formula>
    </cfRule>
  </conditionalFormatting>
  <conditionalFormatting sqref="K97 K89:K95">
    <cfRule type="cellIs" dxfId="158" priority="160" operator="equal">
      <formula>0</formula>
    </cfRule>
  </conditionalFormatting>
  <conditionalFormatting sqref="L105">
    <cfRule type="cellIs" dxfId="157" priority="159" operator="equal">
      <formula>0</formula>
    </cfRule>
  </conditionalFormatting>
  <conditionalFormatting sqref="K105">
    <cfRule type="cellIs" dxfId="156" priority="158" operator="equal">
      <formula>0</formula>
    </cfRule>
  </conditionalFormatting>
  <conditionalFormatting sqref="L107:L111">
    <cfRule type="cellIs" dxfId="155" priority="157" operator="equal">
      <formula>0</formula>
    </cfRule>
  </conditionalFormatting>
  <conditionalFormatting sqref="K107:K111">
    <cfRule type="cellIs" dxfId="154" priority="156" operator="equal">
      <formula>0</formula>
    </cfRule>
  </conditionalFormatting>
  <conditionalFormatting sqref="L118:L119">
    <cfRule type="cellIs" dxfId="153" priority="155" operator="equal">
      <formula>0</formula>
    </cfRule>
  </conditionalFormatting>
  <conditionalFormatting sqref="K118:K119">
    <cfRule type="cellIs" dxfId="152" priority="154" operator="equal">
      <formula>0</formula>
    </cfRule>
  </conditionalFormatting>
  <conditionalFormatting sqref="L130:L134 L126:L128">
    <cfRule type="cellIs" dxfId="151" priority="153" operator="equal">
      <formula>0</formula>
    </cfRule>
  </conditionalFormatting>
  <conditionalFormatting sqref="K130:K134 K126:K128">
    <cfRule type="cellIs" dxfId="150" priority="152" operator="equal">
      <formula>0</formula>
    </cfRule>
  </conditionalFormatting>
  <conditionalFormatting sqref="L146 L136:L144">
    <cfRule type="cellIs" dxfId="149" priority="151" operator="equal">
      <formula>0</formula>
    </cfRule>
  </conditionalFormatting>
  <conditionalFormatting sqref="K146 K136:K144">
    <cfRule type="cellIs" dxfId="148" priority="150" operator="equal">
      <formula>0</formula>
    </cfRule>
  </conditionalFormatting>
  <conditionalFormatting sqref="L148:L152">
    <cfRule type="cellIs" dxfId="147" priority="149" operator="equal">
      <formula>0</formula>
    </cfRule>
  </conditionalFormatting>
  <conditionalFormatting sqref="K148:K152">
    <cfRule type="cellIs" dxfId="146" priority="148" operator="equal">
      <formula>0</formula>
    </cfRule>
  </conditionalFormatting>
  <conditionalFormatting sqref="L160 L155:L157">
    <cfRule type="cellIs" dxfId="145" priority="147" operator="equal">
      <formula>0</formula>
    </cfRule>
  </conditionalFormatting>
  <conditionalFormatting sqref="K160 K155:K157">
    <cfRule type="cellIs" dxfId="144" priority="146" operator="equal">
      <formula>0</formula>
    </cfRule>
  </conditionalFormatting>
  <conditionalFormatting sqref="L179 L173:L177">
    <cfRule type="cellIs" dxfId="143" priority="145" operator="equal">
      <formula>0</formula>
    </cfRule>
  </conditionalFormatting>
  <conditionalFormatting sqref="K179 K173:K177">
    <cfRule type="cellIs" dxfId="142" priority="144" operator="equal">
      <formula>0</formula>
    </cfRule>
  </conditionalFormatting>
  <conditionalFormatting sqref="L186:L189">
    <cfRule type="cellIs" dxfId="141" priority="143" operator="equal">
      <formula>0</formula>
    </cfRule>
  </conditionalFormatting>
  <conditionalFormatting sqref="K186:K189">
    <cfRule type="cellIs" dxfId="140" priority="142" operator="equal">
      <formula>0</formula>
    </cfRule>
  </conditionalFormatting>
  <conditionalFormatting sqref="L191:L194">
    <cfRule type="cellIs" dxfId="139" priority="141" operator="equal">
      <formula>0</formula>
    </cfRule>
  </conditionalFormatting>
  <conditionalFormatting sqref="K191:K194">
    <cfRule type="cellIs" dxfId="138" priority="140" operator="equal">
      <formula>0</formula>
    </cfRule>
  </conditionalFormatting>
  <conditionalFormatting sqref="L207:L224">
    <cfRule type="cellIs" dxfId="137" priority="139" operator="equal">
      <formula>0</formula>
    </cfRule>
  </conditionalFormatting>
  <conditionalFormatting sqref="K207:K224">
    <cfRule type="cellIs" dxfId="136" priority="138" operator="equal">
      <formula>0</formula>
    </cfRule>
  </conditionalFormatting>
  <conditionalFormatting sqref="L226:L231">
    <cfRule type="cellIs" dxfId="135" priority="137" operator="equal">
      <formula>0</formula>
    </cfRule>
  </conditionalFormatting>
  <conditionalFormatting sqref="K226:K231">
    <cfRule type="cellIs" dxfId="134" priority="136" operator="equal">
      <formula>0</formula>
    </cfRule>
  </conditionalFormatting>
  <conditionalFormatting sqref="L233:L244">
    <cfRule type="cellIs" dxfId="133" priority="135" operator="equal">
      <formula>0</formula>
    </cfRule>
  </conditionalFormatting>
  <conditionalFormatting sqref="K233:K244">
    <cfRule type="cellIs" dxfId="132" priority="134" operator="equal">
      <formula>0</formula>
    </cfRule>
  </conditionalFormatting>
  <conditionalFormatting sqref="L247:L270">
    <cfRule type="cellIs" dxfId="131" priority="133" operator="equal">
      <formula>0</formula>
    </cfRule>
  </conditionalFormatting>
  <conditionalFormatting sqref="K247:K270">
    <cfRule type="cellIs" dxfId="130" priority="132" operator="equal">
      <formula>0</formula>
    </cfRule>
  </conditionalFormatting>
  <conditionalFormatting sqref="L272:L307">
    <cfRule type="cellIs" dxfId="129" priority="131" operator="equal">
      <formula>0</formula>
    </cfRule>
  </conditionalFormatting>
  <conditionalFormatting sqref="K272:K307">
    <cfRule type="cellIs" dxfId="128" priority="130" operator="equal">
      <formula>0</formula>
    </cfRule>
  </conditionalFormatting>
  <conditionalFormatting sqref="L309:L362">
    <cfRule type="cellIs" dxfId="127" priority="129" operator="equal">
      <formula>0</formula>
    </cfRule>
  </conditionalFormatting>
  <conditionalFormatting sqref="K309:K362">
    <cfRule type="cellIs" dxfId="126" priority="128" operator="equal">
      <formula>0</formula>
    </cfRule>
  </conditionalFormatting>
  <conditionalFormatting sqref="L364:L369">
    <cfRule type="cellIs" dxfId="125" priority="127" operator="equal">
      <formula>0</formula>
    </cfRule>
  </conditionalFormatting>
  <conditionalFormatting sqref="K364:K369">
    <cfRule type="cellIs" dxfId="124" priority="126" operator="equal">
      <formula>0</formula>
    </cfRule>
  </conditionalFormatting>
  <conditionalFormatting sqref="L371:L412">
    <cfRule type="cellIs" dxfId="123" priority="125" operator="equal">
      <formula>0</formula>
    </cfRule>
  </conditionalFormatting>
  <conditionalFormatting sqref="K371:K412">
    <cfRule type="cellIs" dxfId="122" priority="124" operator="equal">
      <formula>0</formula>
    </cfRule>
  </conditionalFormatting>
  <conditionalFormatting sqref="L415:L438">
    <cfRule type="cellIs" dxfId="121" priority="123" operator="equal">
      <formula>0</formula>
    </cfRule>
  </conditionalFormatting>
  <conditionalFormatting sqref="K415:K438">
    <cfRule type="cellIs" dxfId="120" priority="122" operator="equal">
      <formula>0</formula>
    </cfRule>
  </conditionalFormatting>
  <conditionalFormatting sqref="L441:L446">
    <cfRule type="cellIs" dxfId="119" priority="121" operator="equal">
      <formula>0</formula>
    </cfRule>
  </conditionalFormatting>
  <conditionalFormatting sqref="K441:K446">
    <cfRule type="cellIs" dxfId="118" priority="120" operator="equal">
      <formula>0</formula>
    </cfRule>
  </conditionalFormatting>
  <conditionalFormatting sqref="L448:L453">
    <cfRule type="cellIs" dxfId="117" priority="119" operator="equal">
      <formula>0</formula>
    </cfRule>
  </conditionalFormatting>
  <conditionalFormatting sqref="K448:K453">
    <cfRule type="cellIs" dxfId="116" priority="118" operator="equal">
      <formula>0</formula>
    </cfRule>
  </conditionalFormatting>
  <conditionalFormatting sqref="L456:L467">
    <cfRule type="cellIs" dxfId="115" priority="117" operator="equal">
      <formula>0</formula>
    </cfRule>
  </conditionalFormatting>
  <conditionalFormatting sqref="K456:K467">
    <cfRule type="cellIs" dxfId="114" priority="116" operator="equal">
      <formula>0</formula>
    </cfRule>
  </conditionalFormatting>
  <conditionalFormatting sqref="L470:L475">
    <cfRule type="cellIs" dxfId="113" priority="115" operator="equal">
      <formula>0</formula>
    </cfRule>
  </conditionalFormatting>
  <conditionalFormatting sqref="K470:K475">
    <cfRule type="cellIs" dxfId="112" priority="114" operator="equal">
      <formula>0</formula>
    </cfRule>
  </conditionalFormatting>
  <conditionalFormatting sqref="L479:L484">
    <cfRule type="cellIs" dxfId="111" priority="113" operator="equal">
      <formula>0</formula>
    </cfRule>
  </conditionalFormatting>
  <conditionalFormatting sqref="K479:K484">
    <cfRule type="cellIs" dxfId="110" priority="112" operator="equal">
      <formula>0</formula>
    </cfRule>
  </conditionalFormatting>
  <conditionalFormatting sqref="L487:L498">
    <cfRule type="cellIs" dxfId="109" priority="111" operator="equal">
      <formula>0</formula>
    </cfRule>
  </conditionalFormatting>
  <conditionalFormatting sqref="K487:K498">
    <cfRule type="cellIs" dxfId="108" priority="110" operator="equal">
      <formula>0</formula>
    </cfRule>
  </conditionalFormatting>
  <conditionalFormatting sqref="L500:L541">
    <cfRule type="cellIs" dxfId="107" priority="109" operator="equal">
      <formula>0</formula>
    </cfRule>
  </conditionalFormatting>
  <conditionalFormatting sqref="K500:K541">
    <cfRule type="cellIs" dxfId="106" priority="108" operator="equal">
      <formula>0</formula>
    </cfRule>
  </conditionalFormatting>
  <conditionalFormatting sqref="L543:L548">
    <cfRule type="cellIs" dxfId="105" priority="107" operator="equal">
      <formula>0</formula>
    </cfRule>
  </conditionalFormatting>
  <conditionalFormatting sqref="K543:K548">
    <cfRule type="cellIs" dxfId="104" priority="106" operator="equal">
      <formula>0</formula>
    </cfRule>
  </conditionalFormatting>
  <conditionalFormatting sqref="L550:L561">
    <cfRule type="cellIs" dxfId="103" priority="105" operator="equal">
      <formula>0</formula>
    </cfRule>
  </conditionalFormatting>
  <conditionalFormatting sqref="K550:K561">
    <cfRule type="cellIs" dxfId="102" priority="104" operator="equal">
      <formula>0</formula>
    </cfRule>
  </conditionalFormatting>
  <conditionalFormatting sqref="L563:L568">
    <cfRule type="cellIs" dxfId="101" priority="103" operator="equal">
      <formula>0</formula>
    </cfRule>
  </conditionalFormatting>
  <conditionalFormatting sqref="K563:K568">
    <cfRule type="cellIs" dxfId="100" priority="102" operator="equal">
      <formula>0</formula>
    </cfRule>
  </conditionalFormatting>
  <conditionalFormatting sqref="L580:L603">
    <cfRule type="cellIs" dxfId="99" priority="101" operator="equal">
      <formula>0</formula>
    </cfRule>
  </conditionalFormatting>
  <conditionalFormatting sqref="K580:K603">
    <cfRule type="cellIs" dxfId="98" priority="100" operator="equal">
      <formula>0</formula>
    </cfRule>
  </conditionalFormatting>
  <conditionalFormatting sqref="L605:L610">
    <cfRule type="cellIs" dxfId="97" priority="99" operator="equal">
      <formula>0</formula>
    </cfRule>
  </conditionalFormatting>
  <conditionalFormatting sqref="K605:K610">
    <cfRule type="cellIs" dxfId="96" priority="98" operator="equal">
      <formula>0</formula>
    </cfRule>
  </conditionalFormatting>
  <conditionalFormatting sqref="L612:L623">
    <cfRule type="cellIs" dxfId="95" priority="97" operator="equal">
      <formula>0</formula>
    </cfRule>
  </conditionalFormatting>
  <conditionalFormatting sqref="K612:K623">
    <cfRule type="cellIs" dxfId="94" priority="96" operator="equal">
      <formula>0</formula>
    </cfRule>
  </conditionalFormatting>
  <conditionalFormatting sqref="L626:L649">
    <cfRule type="cellIs" dxfId="93" priority="95" operator="equal">
      <formula>0</formula>
    </cfRule>
  </conditionalFormatting>
  <conditionalFormatting sqref="K626:K649">
    <cfRule type="cellIs" dxfId="92" priority="94" operator="equal">
      <formula>0</formula>
    </cfRule>
  </conditionalFormatting>
  <conditionalFormatting sqref="L651:L686">
    <cfRule type="cellIs" dxfId="91" priority="93" operator="equal">
      <formula>0</formula>
    </cfRule>
  </conditionalFormatting>
  <conditionalFormatting sqref="K651:K686">
    <cfRule type="cellIs" dxfId="90" priority="92" operator="equal">
      <formula>0</formula>
    </cfRule>
  </conditionalFormatting>
  <conditionalFormatting sqref="L688:L741">
    <cfRule type="cellIs" dxfId="89" priority="91" operator="equal">
      <formula>0</formula>
    </cfRule>
  </conditionalFormatting>
  <conditionalFormatting sqref="K688:K741">
    <cfRule type="cellIs" dxfId="88" priority="90" operator="equal">
      <formula>0</formula>
    </cfRule>
  </conditionalFormatting>
  <conditionalFormatting sqref="L743:L748">
    <cfRule type="cellIs" dxfId="87" priority="89" operator="equal">
      <formula>0</formula>
    </cfRule>
  </conditionalFormatting>
  <conditionalFormatting sqref="K743:K748">
    <cfRule type="cellIs" dxfId="86" priority="88" operator="equal">
      <formula>0</formula>
    </cfRule>
  </conditionalFormatting>
  <conditionalFormatting sqref="L750:L791">
    <cfRule type="cellIs" dxfId="85" priority="87" operator="equal">
      <formula>0</formula>
    </cfRule>
  </conditionalFormatting>
  <conditionalFormatting sqref="K750:K791">
    <cfRule type="cellIs" dxfId="84" priority="86" operator="equal">
      <formula>0</formula>
    </cfRule>
  </conditionalFormatting>
  <conditionalFormatting sqref="L794:L799">
    <cfRule type="cellIs" dxfId="83" priority="85" operator="equal">
      <formula>0</formula>
    </cfRule>
  </conditionalFormatting>
  <conditionalFormatting sqref="K794:K799">
    <cfRule type="cellIs" dxfId="82" priority="84" operator="equal">
      <formula>0</formula>
    </cfRule>
  </conditionalFormatting>
  <conditionalFormatting sqref="L801:L824">
    <cfRule type="cellIs" dxfId="81" priority="83" operator="equal">
      <formula>0</formula>
    </cfRule>
  </conditionalFormatting>
  <conditionalFormatting sqref="K801:K824">
    <cfRule type="cellIs" dxfId="80" priority="82" operator="equal">
      <formula>0</formula>
    </cfRule>
  </conditionalFormatting>
  <conditionalFormatting sqref="L827:L832">
    <cfRule type="cellIs" dxfId="79" priority="81" operator="equal">
      <formula>0</formula>
    </cfRule>
  </conditionalFormatting>
  <conditionalFormatting sqref="K827:K832">
    <cfRule type="cellIs" dxfId="78" priority="80" operator="equal">
      <formula>0</formula>
    </cfRule>
  </conditionalFormatting>
  <conditionalFormatting sqref="L835:L846">
    <cfRule type="cellIs" dxfId="77" priority="79" operator="equal">
      <formula>0</formula>
    </cfRule>
  </conditionalFormatting>
  <conditionalFormatting sqref="K835:K846">
    <cfRule type="cellIs" dxfId="76" priority="78" operator="equal">
      <formula>0</formula>
    </cfRule>
  </conditionalFormatting>
  <conditionalFormatting sqref="L848:L859">
    <cfRule type="cellIs" dxfId="75" priority="77" operator="equal">
      <formula>0</formula>
    </cfRule>
  </conditionalFormatting>
  <conditionalFormatting sqref="K848:K859">
    <cfRule type="cellIs" dxfId="74" priority="76" operator="equal">
      <formula>0</formula>
    </cfRule>
  </conditionalFormatting>
  <conditionalFormatting sqref="L861:L878">
    <cfRule type="cellIs" dxfId="73" priority="75" operator="equal">
      <formula>0</formula>
    </cfRule>
  </conditionalFormatting>
  <conditionalFormatting sqref="K861:K878">
    <cfRule type="cellIs" dxfId="72" priority="74" operator="equal">
      <formula>0</formula>
    </cfRule>
  </conditionalFormatting>
  <conditionalFormatting sqref="L881:L892">
    <cfRule type="cellIs" dxfId="71" priority="73" operator="equal">
      <formula>0</formula>
    </cfRule>
  </conditionalFormatting>
  <conditionalFormatting sqref="K881:K892">
    <cfRule type="cellIs" dxfId="70" priority="72" operator="equal">
      <formula>0</formula>
    </cfRule>
  </conditionalFormatting>
  <conditionalFormatting sqref="L895:L906">
    <cfRule type="cellIs" dxfId="69" priority="71" operator="equal">
      <formula>0</formula>
    </cfRule>
  </conditionalFormatting>
  <conditionalFormatting sqref="K895:K906">
    <cfRule type="cellIs" dxfId="68" priority="70" operator="equal">
      <formula>0</formula>
    </cfRule>
  </conditionalFormatting>
  <conditionalFormatting sqref="L910:L915">
    <cfRule type="cellIs" dxfId="67" priority="69" operator="equal">
      <formula>0</formula>
    </cfRule>
  </conditionalFormatting>
  <conditionalFormatting sqref="K910:K915">
    <cfRule type="cellIs" dxfId="66" priority="68" operator="equal">
      <formula>0</formula>
    </cfRule>
  </conditionalFormatting>
  <conditionalFormatting sqref="L918:L929">
    <cfRule type="cellIs" dxfId="65" priority="67" operator="equal">
      <formula>0</formula>
    </cfRule>
  </conditionalFormatting>
  <conditionalFormatting sqref="K918:K929">
    <cfRule type="cellIs" dxfId="64" priority="66" operator="equal">
      <formula>0</formula>
    </cfRule>
  </conditionalFormatting>
  <conditionalFormatting sqref="L931:L972">
    <cfRule type="cellIs" dxfId="63" priority="65" operator="equal">
      <formula>0</formula>
    </cfRule>
  </conditionalFormatting>
  <conditionalFormatting sqref="K931:K972">
    <cfRule type="cellIs" dxfId="62" priority="64" operator="equal">
      <formula>0</formula>
    </cfRule>
  </conditionalFormatting>
  <conditionalFormatting sqref="L974:L979">
    <cfRule type="cellIs" dxfId="61" priority="63" operator="equal">
      <formula>0</formula>
    </cfRule>
  </conditionalFormatting>
  <conditionalFormatting sqref="K974:K979">
    <cfRule type="cellIs" dxfId="60" priority="62" operator="equal">
      <formula>0</formula>
    </cfRule>
  </conditionalFormatting>
  <conditionalFormatting sqref="L981:L986">
    <cfRule type="cellIs" dxfId="59" priority="61" operator="equal">
      <formula>0</formula>
    </cfRule>
  </conditionalFormatting>
  <conditionalFormatting sqref="K981:K986">
    <cfRule type="cellIs" dxfId="58" priority="60" operator="equal">
      <formula>0</formula>
    </cfRule>
  </conditionalFormatting>
  <conditionalFormatting sqref="L995:L1000 L988:L993">
    <cfRule type="cellIs" dxfId="57" priority="59" operator="equal">
      <formula>0</formula>
    </cfRule>
  </conditionalFormatting>
  <conditionalFormatting sqref="K995:K1000 K988:K993">
    <cfRule type="cellIs" dxfId="56" priority="58" operator="equal">
      <formula>0</formula>
    </cfRule>
  </conditionalFormatting>
  <conditionalFormatting sqref="L1003:L1008">
    <cfRule type="cellIs" dxfId="55" priority="57" operator="equal">
      <formula>0</formula>
    </cfRule>
  </conditionalFormatting>
  <conditionalFormatting sqref="K1003:K1008">
    <cfRule type="cellIs" dxfId="54" priority="56" operator="equal">
      <formula>0</formula>
    </cfRule>
  </conditionalFormatting>
  <conditionalFormatting sqref="L1010:L1015">
    <cfRule type="cellIs" dxfId="53" priority="55" operator="equal">
      <formula>0</formula>
    </cfRule>
  </conditionalFormatting>
  <conditionalFormatting sqref="K1010:K1015">
    <cfRule type="cellIs" dxfId="52" priority="54" operator="equal">
      <formula>0</formula>
    </cfRule>
  </conditionalFormatting>
  <conditionalFormatting sqref="L1019:L1024">
    <cfRule type="cellIs" dxfId="51" priority="53" operator="equal">
      <formula>0</formula>
    </cfRule>
  </conditionalFormatting>
  <conditionalFormatting sqref="K1019:K1024">
    <cfRule type="cellIs" dxfId="50" priority="52" operator="equal">
      <formula>0</formula>
    </cfRule>
  </conditionalFormatting>
  <conditionalFormatting sqref="L1026:L1031">
    <cfRule type="cellIs" dxfId="49" priority="51" operator="equal">
      <formula>0</formula>
    </cfRule>
  </conditionalFormatting>
  <conditionalFormatting sqref="K1026:K1031">
    <cfRule type="cellIs" dxfId="48" priority="50" operator="equal">
      <formula>0</formula>
    </cfRule>
  </conditionalFormatting>
  <conditionalFormatting sqref="L1049 L1047 L1044:L1045 L1041 L1039">
    <cfRule type="cellIs" dxfId="47" priority="49" operator="equal">
      <formula>0</formula>
    </cfRule>
  </conditionalFormatting>
  <conditionalFormatting sqref="K1049 K1047 K1044:K1045 K1041 K1039">
    <cfRule type="cellIs" dxfId="46" priority="48" operator="equal">
      <formula>0</formula>
    </cfRule>
  </conditionalFormatting>
  <conditionalFormatting sqref="L1051:L1052">
    <cfRule type="cellIs" dxfId="45" priority="47" operator="equal">
      <formula>0</formula>
    </cfRule>
  </conditionalFormatting>
  <conditionalFormatting sqref="K1051:K1052">
    <cfRule type="cellIs" dxfId="44" priority="46" operator="equal">
      <formula>0</formula>
    </cfRule>
  </conditionalFormatting>
  <conditionalFormatting sqref="L1059:L1061">
    <cfRule type="cellIs" dxfId="43" priority="45" operator="equal">
      <formula>0</formula>
    </cfRule>
  </conditionalFormatting>
  <conditionalFormatting sqref="K1059:K1061">
    <cfRule type="cellIs" dxfId="42" priority="44" operator="equal">
      <formula>0</formula>
    </cfRule>
  </conditionalFormatting>
  <conditionalFormatting sqref="L1066 L1063">
    <cfRule type="cellIs" dxfId="41" priority="43" operator="equal">
      <formula>0</formula>
    </cfRule>
  </conditionalFormatting>
  <conditionalFormatting sqref="K1066 K1063">
    <cfRule type="cellIs" dxfId="40" priority="42" operator="equal">
      <formula>0</formula>
    </cfRule>
  </conditionalFormatting>
  <conditionalFormatting sqref="L1084:L1085 L1080:L1082 L1076:L1078 L1074">
    <cfRule type="cellIs" dxfId="39" priority="41" operator="equal">
      <formula>0</formula>
    </cfRule>
  </conditionalFormatting>
  <conditionalFormatting sqref="K1084:K1085 K1080:K1082 K1076:K1078 K1074">
    <cfRule type="cellIs" dxfId="38" priority="40" operator="equal">
      <formula>0</formula>
    </cfRule>
  </conditionalFormatting>
  <conditionalFormatting sqref="L1092">
    <cfRule type="cellIs" dxfId="37" priority="39" operator="equal">
      <formula>0</formula>
    </cfRule>
  </conditionalFormatting>
  <conditionalFormatting sqref="K1092">
    <cfRule type="cellIs" dxfId="36" priority="38" operator="equal">
      <formula>0</formula>
    </cfRule>
  </conditionalFormatting>
  <conditionalFormatting sqref="L1099">
    <cfRule type="cellIs" dxfId="35" priority="37" operator="equal">
      <formula>0</formula>
    </cfRule>
  </conditionalFormatting>
  <conditionalFormatting sqref="K1099">
    <cfRule type="cellIs" dxfId="34" priority="36" operator="equal">
      <formula>0</formula>
    </cfRule>
  </conditionalFormatting>
  <conditionalFormatting sqref="L1115:L1117 L1112 L1110 L1108">
    <cfRule type="cellIs" dxfId="33" priority="35" operator="equal">
      <formula>0</formula>
    </cfRule>
  </conditionalFormatting>
  <conditionalFormatting sqref="K1115:K1117 K1112 K1110 K1108">
    <cfRule type="cellIs" dxfId="32" priority="34" operator="equal">
      <formula>0</formula>
    </cfRule>
  </conditionalFormatting>
  <conditionalFormatting sqref="L1122:L1123 L1119:L1120">
    <cfRule type="cellIs" dxfId="31" priority="33" operator="equal">
      <formula>0</formula>
    </cfRule>
  </conditionalFormatting>
  <conditionalFormatting sqref="K1122:K1123 K1119:K1120">
    <cfRule type="cellIs" dxfId="30" priority="32" operator="equal">
      <formula>0</formula>
    </cfRule>
  </conditionalFormatting>
  <conditionalFormatting sqref="L1146:L1147 L1143:L1144 L1139:L1141 L1136 L1134 L1132">
    <cfRule type="cellIs" dxfId="29" priority="31" operator="equal">
      <formula>0</formula>
    </cfRule>
  </conditionalFormatting>
  <conditionalFormatting sqref="K1146:K1147 K1143:K1144 K1139:K1141 K1136 K1134 K1132">
    <cfRule type="cellIs" dxfId="28" priority="30" operator="equal">
      <formula>0</formula>
    </cfRule>
  </conditionalFormatting>
  <conditionalFormatting sqref="L1164 L1161:L1162 L1158 L1156 L1154">
    <cfRule type="cellIs" dxfId="27" priority="29" operator="equal">
      <formula>0</formula>
    </cfRule>
  </conditionalFormatting>
  <conditionalFormatting sqref="K1164 K1161:K1162 K1158 K1156 K1154">
    <cfRule type="cellIs" dxfId="26" priority="28" operator="equal">
      <formula>0</formula>
    </cfRule>
  </conditionalFormatting>
  <conditionalFormatting sqref="L1184 L1181 L1175 L1173 L1171">
    <cfRule type="cellIs" dxfId="25" priority="27" operator="equal">
      <formula>0</formula>
    </cfRule>
  </conditionalFormatting>
  <conditionalFormatting sqref="K1184 K1181 K1175 K1173 K1171">
    <cfRule type="cellIs" dxfId="24" priority="26" operator="equal">
      <formula>0</formula>
    </cfRule>
  </conditionalFormatting>
  <conditionalFormatting sqref="L1205 L1198 L1191">
    <cfRule type="cellIs" dxfId="23" priority="25" operator="equal">
      <formula>0</formula>
    </cfRule>
  </conditionalFormatting>
  <conditionalFormatting sqref="K1205 K1198 K1191">
    <cfRule type="cellIs" dxfId="22" priority="24" operator="equal">
      <formula>0</formula>
    </cfRule>
  </conditionalFormatting>
  <conditionalFormatting sqref="L1215 L1212:L1213 L1209 L1207">
    <cfRule type="cellIs" dxfId="21" priority="23" operator="equal">
      <formula>0</formula>
    </cfRule>
  </conditionalFormatting>
  <conditionalFormatting sqref="K1215 K1212:K1213 K1209 K1207">
    <cfRule type="cellIs" dxfId="20" priority="22" operator="equal">
      <formula>0</formula>
    </cfRule>
  </conditionalFormatting>
  <conditionalFormatting sqref="L1234:L1235 L1230:L1232 L1227:L1228 L1224 L1222">
    <cfRule type="cellIs" dxfId="19" priority="21" operator="equal">
      <formula>0</formula>
    </cfRule>
  </conditionalFormatting>
  <conditionalFormatting sqref="K1234:K1235 K1230:K1232 K1227:K1228 K1224 K1222">
    <cfRule type="cellIs" dxfId="18" priority="20" operator="equal">
      <formula>0</formula>
    </cfRule>
  </conditionalFormatting>
  <conditionalFormatting sqref="L1249 L1246 L1244 L1242">
    <cfRule type="cellIs" dxfId="17" priority="19" operator="equal">
      <formula>0</formula>
    </cfRule>
  </conditionalFormatting>
  <conditionalFormatting sqref="K1249 K1246 K1244 K1242">
    <cfRule type="cellIs" dxfId="16" priority="18" operator="equal">
      <formula>0</formula>
    </cfRule>
  </conditionalFormatting>
  <conditionalFormatting sqref="L1254:L1255 L1251:L1252 L1261:L1264">
    <cfRule type="cellIs" dxfId="15" priority="17" operator="equal">
      <formula>0</formula>
    </cfRule>
  </conditionalFormatting>
  <conditionalFormatting sqref="K1254:K1256 K1251:K1252 L1258:M1260 K1258:K1264 L1256:M1256">
    <cfRule type="cellIs" dxfId="14" priority="16" operator="equal">
      <formula>0</formula>
    </cfRule>
  </conditionalFormatting>
  <conditionalFormatting sqref="L1275 L1273 L1271">
    <cfRule type="cellIs" dxfId="13" priority="15" operator="equal">
      <formula>0</formula>
    </cfRule>
  </conditionalFormatting>
  <conditionalFormatting sqref="K1275 K1273 K1271">
    <cfRule type="cellIs" dxfId="12" priority="14" operator="equal">
      <formula>0</formula>
    </cfRule>
  </conditionalFormatting>
  <conditionalFormatting sqref="L1284 L1282">
    <cfRule type="cellIs" dxfId="11" priority="13" operator="equal">
      <formula>0</formula>
    </cfRule>
  </conditionalFormatting>
  <conditionalFormatting sqref="K1284 K1282">
    <cfRule type="cellIs" dxfId="10" priority="12" operator="equal">
      <formula>0</formula>
    </cfRule>
  </conditionalFormatting>
  <conditionalFormatting sqref="L169:L171">
    <cfRule type="cellIs" dxfId="9" priority="11" operator="equal">
      <formula>0</formula>
    </cfRule>
  </conditionalFormatting>
  <conditionalFormatting sqref="K169:K171">
    <cfRule type="cellIs" dxfId="8" priority="10" operator="equal">
      <formula>0</formula>
    </cfRule>
  </conditionalFormatting>
  <conditionalFormatting sqref="L167">
    <cfRule type="cellIs" dxfId="7" priority="9" operator="equal">
      <formula>0</formula>
    </cfRule>
  </conditionalFormatting>
  <conditionalFormatting sqref="K167">
    <cfRule type="cellIs" dxfId="6" priority="8" operator="equal">
      <formula>0</formula>
    </cfRule>
  </conditionalFormatting>
  <conditionalFormatting sqref="L1178:L1179">
    <cfRule type="cellIs" dxfId="5" priority="7" operator="equal">
      <formula>0</formula>
    </cfRule>
  </conditionalFormatting>
  <conditionalFormatting sqref="K1178:K1179">
    <cfRule type="cellIs" dxfId="4" priority="6" operator="equal">
      <formula>0</formula>
    </cfRule>
  </conditionalFormatting>
  <conditionalFormatting sqref="K1257:M1257">
    <cfRule type="cellIs" dxfId="3" priority="5" operator="equal">
      <formula>0</formula>
    </cfRule>
  </conditionalFormatting>
  <conditionalFormatting sqref="G1257">
    <cfRule type="cellIs" dxfId="2" priority="4" operator="between">
      <formula>3100</formula>
      <formula>5999</formula>
    </cfRule>
  </conditionalFormatting>
  <conditionalFormatting sqref="G1256">
    <cfRule type="cellIs" dxfId="1" priority="3" operator="between">
      <formula>3100</formula>
      <formula>5999</formula>
    </cfRule>
  </conditionalFormatting>
  <conditionalFormatting sqref="M1261:M1263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9" sqref="G19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16384" width="9.140625" style="3"/>
  </cols>
  <sheetData>
    <row r="1" spans="1:5" ht="25.5" x14ac:dyDescent="0.2">
      <c r="A1" s="278"/>
      <c r="B1" s="278"/>
      <c r="C1" s="59" t="s">
        <v>293</v>
      </c>
      <c r="D1" s="59" t="s">
        <v>308</v>
      </c>
      <c r="E1" s="60" t="s">
        <v>294</v>
      </c>
    </row>
    <row r="2" spans="1:5" s="166" customFormat="1" x14ac:dyDescent="0.2">
      <c r="A2" s="163"/>
      <c r="B2" s="163"/>
      <c r="C2" s="164"/>
      <c r="D2" s="164"/>
      <c r="E2" s="165"/>
    </row>
    <row r="3" spans="1:5" x14ac:dyDescent="0.2">
      <c r="A3" s="144">
        <v>6</v>
      </c>
      <c r="B3" s="145" t="s">
        <v>295</v>
      </c>
      <c r="C3" s="146">
        <f>'PRIHODI-za popuniti'!C438</f>
        <v>4253880</v>
      </c>
      <c r="D3" s="146">
        <f>'PRIHODI-za popuniti'!D438</f>
        <v>671396</v>
      </c>
      <c r="E3" s="146">
        <f>'PRIHODI-za popuniti'!E438</f>
        <v>4925276</v>
      </c>
    </row>
    <row r="4" spans="1:5" ht="25.5" x14ac:dyDescent="0.2">
      <c r="A4" s="144">
        <v>7</v>
      </c>
      <c r="B4" s="145" t="s">
        <v>296</v>
      </c>
      <c r="C4" s="146">
        <f>'PRIHODI-za popuniti'!C439</f>
        <v>1113</v>
      </c>
      <c r="D4" s="146">
        <f>'PRIHODI-za popuniti'!D439</f>
        <v>0</v>
      </c>
      <c r="E4" s="146">
        <f>'PRIHODI-za popuniti'!E439</f>
        <v>1113</v>
      </c>
    </row>
    <row r="5" spans="1:5" s="150" customFormat="1" x14ac:dyDescent="0.2">
      <c r="A5" s="147"/>
      <c r="B5" s="148" t="s">
        <v>297</v>
      </c>
      <c r="C5" s="149">
        <f>SUM(C3:C4)</f>
        <v>4254993</v>
      </c>
      <c r="D5" s="149">
        <f t="shared" ref="D5:E5" si="0">SUM(D3:D4)</f>
        <v>671396</v>
      </c>
      <c r="E5" s="149">
        <f t="shared" si="0"/>
        <v>4926389</v>
      </c>
    </row>
    <row r="6" spans="1:5" x14ac:dyDescent="0.2">
      <c r="A6" s="151"/>
      <c r="B6" s="145"/>
      <c r="C6" s="146"/>
      <c r="D6" s="146"/>
      <c r="E6" s="146"/>
    </row>
    <row r="7" spans="1:5" x14ac:dyDescent="0.2">
      <c r="A7" s="144">
        <v>3</v>
      </c>
      <c r="B7" s="145" t="s">
        <v>298</v>
      </c>
      <c r="C7" s="146">
        <f>'POSEBNI DIO-za popuniti'!K1287</f>
        <v>4231620</v>
      </c>
      <c r="D7" s="146">
        <f>'POSEBNI DIO-za popuniti'!L1287</f>
        <v>663208</v>
      </c>
      <c r="E7" s="146">
        <f>'POSEBNI DIO-za popuniti'!M1287</f>
        <v>4894828</v>
      </c>
    </row>
    <row r="8" spans="1:5" ht="25.5" x14ac:dyDescent="0.2">
      <c r="A8" s="144">
        <v>4</v>
      </c>
      <c r="B8" s="145" t="s">
        <v>299</v>
      </c>
      <c r="C8" s="146">
        <f>'POSEBNI DIO-za popuniti'!K1288</f>
        <v>203373</v>
      </c>
      <c r="D8" s="146">
        <f>'POSEBNI DIO-za popuniti'!L1288</f>
        <v>8188</v>
      </c>
      <c r="E8" s="146">
        <f>'POSEBNI DIO-za popuniti'!M1288</f>
        <v>211561</v>
      </c>
    </row>
    <row r="9" spans="1:5" s="150" customFormat="1" x14ac:dyDescent="0.2">
      <c r="A9" s="147"/>
      <c r="B9" s="148" t="s">
        <v>300</v>
      </c>
      <c r="C9" s="149">
        <f>SUM(C7:C8)</f>
        <v>4434993</v>
      </c>
      <c r="D9" s="149">
        <f t="shared" ref="D9:E9" si="1">SUM(D7:D8)</f>
        <v>671396</v>
      </c>
      <c r="E9" s="149">
        <f t="shared" si="1"/>
        <v>5106389</v>
      </c>
    </row>
    <row r="10" spans="1:5" x14ac:dyDescent="0.2">
      <c r="A10" s="151"/>
      <c r="B10" s="145"/>
      <c r="C10" s="146"/>
      <c r="D10" s="146"/>
      <c r="E10" s="146"/>
    </row>
    <row r="11" spans="1:5" ht="25.5" x14ac:dyDescent="0.2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5.5" x14ac:dyDescent="0.2">
      <c r="A12" s="144">
        <v>5</v>
      </c>
      <c r="B12" s="145" t="s">
        <v>302</v>
      </c>
      <c r="C12" s="146">
        <f>'POSEBNI DIO-za popuniti'!K1289</f>
        <v>0</v>
      </c>
      <c r="D12" s="146">
        <f>'POSEBNI DIO-za popuniti'!L1289</f>
        <v>0</v>
      </c>
      <c r="E12" s="146">
        <f>'POSEBNI DIO-za popuniti'!M1289</f>
        <v>0</v>
      </c>
    </row>
    <row r="13" spans="1:5" s="150" customFormat="1" x14ac:dyDescent="0.2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2">
      <c r="A14" s="144"/>
      <c r="B14" s="145"/>
      <c r="C14" s="146"/>
      <c r="D14" s="146"/>
      <c r="E14" s="146"/>
    </row>
    <row r="15" spans="1:5" s="150" customFormat="1" ht="25.5" x14ac:dyDescent="0.2">
      <c r="A15" s="152">
        <v>92</v>
      </c>
      <c r="B15" s="148" t="s">
        <v>304</v>
      </c>
      <c r="C15" s="149">
        <f>'PRIHODI-za popuniti'!C441</f>
        <v>180000</v>
      </c>
      <c r="D15" s="149">
        <f>'PRIHODI-za popuniti'!D441</f>
        <v>0</v>
      </c>
      <c r="E15" s="149">
        <f>'PRIHODI-za popuniti'!E441</f>
        <v>180000</v>
      </c>
    </row>
    <row r="16" spans="1:5" x14ac:dyDescent="0.2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Josip</cp:lastModifiedBy>
  <cp:lastPrinted>2021-03-26T09:39:38Z</cp:lastPrinted>
  <dcterms:created xsi:type="dcterms:W3CDTF">2020-10-13T07:17:24Z</dcterms:created>
  <dcterms:modified xsi:type="dcterms:W3CDTF">2021-12-08T10:29:15Z</dcterms:modified>
</cp:coreProperties>
</file>